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14-1971\Documents\①給食\★★★2020保育所給食の手引き\2020(R2)手引き計算入り様式\"/>
    </mc:Choice>
  </mc:AlternateContent>
  <bookViews>
    <workbookView xWindow="0" yWindow="0" windowWidth="16380" windowHeight="8190" tabRatio="840"/>
  </bookViews>
  <sheets>
    <sheet name="乳児用給与栄養目標量算出表" sheetId="1" r:id="rId1"/>
    <sheet name="乳児用給与栄養目標量算出表（入力例）" sheetId="2" r:id="rId2"/>
    <sheet name="栄養給与目標値早見表（母乳）" sheetId="3" r:id="rId3"/>
    <sheet name="栄養給与目標値早見表（人工乳）" sheetId="4" r:id="rId4"/>
  </sheets>
  <definedNames>
    <definedName name="_xlnm._FilterDatabase" localSheetId="0">乳児用給与栄養目標量算出表!$A$1:$BC$23</definedName>
    <definedName name="_xlnm.Print_Titles" localSheetId="0">乳児用給与栄養目標量算出表!$A:$D,乳児用給与栄養目標量算出表!$1:$2</definedName>
    <definedName name="_xlnm.Print_Titles" localSheetId="1">'乳児用給与栄養目標量算出表（入力例）'!$A:$D,'乳児用給与栄養目標量算出表（入力例）'!$1:$2</definedName>
  </definedNames>
  <calcPr calcId="15251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N8" i="1" l="1"/>
  <c r="N9" i="1"/>
  <c r="N10" i="1"/>
  <c r="N11" i="1"/>
  <c r="N12" i="1"/>
  <c r="N13" i="1"/>
  <c r="N14" i="1"/>
  <c r="N15" i="1"/>
  <c r="N16" i="1"/>
  <c r="N17" i="1"/>
  <c r="N18" i="1"/>
  <c r="N19" i="1"/>
  <c r="N20" i="1"/>
  <c r="N21" i="1"/>
  <c r="N7" i="1"/>
  <c r="N6" i="1"/>
  <c r="K8" i="1"/>
  <c r="K9" i="1"/>
  <c r="K10" i="1"/>
  <c r="K11" i="1"/>
  <c r="K12" i="1"/>
  <c r="K13" i="1"/>
  <c r="K14" i="1"/>
  <c r="K15" i="1"/>
  <c r="K16" i="1"/>
  <c r="K17" i="1"/>
  <c r="K18" i="1"/>
  <c r="K19" i="1"/>
  <c r="K20" i="1"/>
  <c r="K21" i="1"/>
  <c r="K7" i="1"/>
  <c r="K6" i="1"/>
  <c r="H8" i="1"/>
  <c r="H9" i="1"/>
  <c r="H10" i="1"/>
  <c r="H11" i="1"/>
  <c r="H12" i="1"/>
  <c r="H13" i="1"/>
  <c r="H14" i="1"/>
  <c r="H15" i="1"/>
  <c r="H16" i="1"/>
  <c r="H17" i="1"/>
  <c r="H18" i="1"/>
  <c r="H19" i="1"/>
  <c r="H20" i="1"/>
  <c r="H21" i="1"/>
  <c r="H7" i="1"/>
  <c r="H6" i="1"/>
  <c r="E12" i="1"/>
  <c r="E13" i="1"/>
  <c r="E14" i="1"/>
  <c r="E15" i="1"/>
  <c r="E16" i="1"/>
  <c r="E17" i="1"/>
  <c r="E18" i="1"/>
  <c r="E19" i="1"/>
  <c r="E20" i="1"/>
  <c r="E21" i="1"/>
  <c r="E8" i="1"/>
  <c r="E9" i="1"/>
  <c r="E10" i="1"/>
  <c r="E11" i="1"/>
  <c r="E7" i="1"/>
  <c r="E6" i="1"/>
  <c r="Q6" i="1" l="1"/>
  <c r="Q6" i="2"/>
  <c r="N21" i="2"/>
  <c r="N20" i="2"/>
  <c r="N19" i="2"/>
  <c r="N18" i="2"/>
  <c r="N17" i="2"/>
  <c r="N16" i="2"/>
  <c r="N15" i="2"/>
  <c r="N14" i="2"/>
  <c r="N13" i="2"/>
  <c r="N12" i="2"/>
  <c r="N11" i="2"/>
  <c r="N10" i="2"/>
  <c r="N9" i="2"/>
  <c r="N8" i="2"/>
  <c r="N7" i="2"/>
  <c r="N6" i="2"/>
  <c r="K21" i="2"/>
  <c r="K20" i="2"/>
  <c r="K19" i="2"/>
  <c r="K18" i="2"/>
  <c r="K17" i="2"/>
  <c r="K16" i="2"/>
  <c r="K15" i="2"/>
  <c r="K14" i="2"/>
  <c r="K13" i="2"/>
  <c r="K12" i="2"/>
  <c r="K11" i="2"/>
  <c r="K10" i="2"/>
  <c r="K9" i="2"/>
  <c r="K8" i="2"/>
  <c r="K7" i="2"/>
  <c r="K6" i="2"/>
  <c r="H21" i="2"/>
  <c r="H20" i="2"/>
  <c r="H19" i="2"/>
  <c r="H18" i="2"/>
  <c r="H17" i="2"/>
  <c r="H16" i="2"/>
  <c r="H15" i="2"/>
  <c r="H14" i="2"/>
  <c r="H13" i="2"/>
  <c r="H12" i="2"/>
  <c r="H11" i="2"/>
  <c r="H10" i="2"/>
  <c r="H9" i="2"/>
  <c r="H8" i="2"/>
  <c r="H7" i="2"/>
  <c r="H6" i="2"/>
  <c r="E21" i="2"/>
  <c r="E20" i="2"/>
  <c r="E19" i="2"/>
  <c r="E18" i="2"/>
  <c r="E17" i="2"/>
  <c r="E16" i="2"/>
  <c r="E15" i="2"/>
  <c r="E14" i="2"/>
  <c r="E13" i="2"/>
  <c r="E12" i="2"/>
  <c r="E11" i="2"/>
  <c r="E10" i="2"/>
  <c r="E9" i="2"/>
  <c r="E8" i="2"/>
  <c r="E7" i="2"/>
  <c r="E6" i="2"/>
  <c r="N77" i="4" l="1"/>
  <c r="P77" i="4" s="1"/>
  <c r="K77" i="4"/>
  <c r="M77" i="4" s="1"/>
  <c r="H77" i="4"/>
  <c r="J77" i="4" s="1"/>
  <c r="E77" i="4"/>
  <c r="G77" i="4" s="1"/>
  <c r="B77" i="4"/>
  <c r="D77" i="4" s="1"/>
  <c r="N76" i="4"/>
  <c r="P76" i="4" s="1"/>
  <c r="K76" i="4"/>
  <c r="M76" i="4" s="1"/>
  <c r="H76" i="4"/>
  <c r="J76" i="4" s="1"/>
  <c r="E76" i="4"/>
  <c r="G76" i="4" s="1"/>
  <c r="B76" i="4"/>
  <c r="D76" i="4" s="1"/>
  <c r="N75" i="4"/>
  <c r="P75" i="4" s="1"/>
  <c r="K75" i="4"/>
  <c r="M75" i="4" s="1"/>
  <c r="H75" i="4"/>
  <c r="J75" i="4" s="1"/>
  <c r="E75" i="4"/>
  <c r="G75" i="4" s="1"/>
  <c r="B75" i="4"/>
  <c r="D75" i="4" s="1"/>
  <c r="N74" i="4"/>
  <c r="P74" i="4" s="1"/>
  <c r="K74" i="4"/>
  <c r="M74" i="4" s="1"/>
  <c r="H74" i="4"/>
  <c r="J74" i="4" s="1"/>
  <c r="E74" i="4"/>
  <c r="G74" i="4" s="1"/>
  <c r="B74" i="4"/>
  <c r="D74" i="4" s="1"/>
  <c r="N73" i="4"/>
  <c r="P73" i="4" s="1"/>
  <c r="K73" i="4"/>
  <c r="M73" i="4" s="1"/>
  <c r="H73" i="4"/>
  <c r="J73" i="4" s="1"/>
  <c r="E73" i="4"/>
  <c r="G73" i="4" s="1"/>
  <c r="B73" i="4"/>
  <c r="D73" i="4" s="1"/>
  <c r="N72" i="4"/>
  <c r="P72" i="4" s="1"/>
  <c r="K72" i="4"/>
  <c r="M72" i="4" s="1"/>
  <c r="H72" i="4"/>
  <c r="J72" i="4" s="1"/>
  <c r="E72" i="4"/>
  <c r="G72" i="4" s="1"/>
  <c r="B72" i="4"/>
  <c r="D72" i="4" s="1"/>
  <c r="N71" i="4"/>
  <c r="P71" i="4" s="1"/>
  <c r="K71" i="4"/>
  <c r="M71" i="4" s="1"/>
  <c r="H71" i="4"/>
  <c r="J71" i="4" s="1"/>
  <c r="E71" i="4"/>
  <c r="G71" i="4" s="1"/>
  <c r="B71" i="4"/>
  <c r="D71" i="4" s="1"/>
  <c r="N70" i="4"/>
  <c r="P70" i="4" s="1"/>
  <c r="K70" i="4"/>
  <c r="M70" i="4" s="1"/>
  <c r="H70" i="4"/>
  <c r="J70" i="4" s="1"/>
  <c r="E70" i="4"/>
  <c r="G70" i="4" s="1"/>
  <c r="B70" i="4"/>
  <c r="D70" i="4" s="1"/>
  <c r="N69" i="4"/>
  <c r="P69" i="4" s="1"/>
  <c r="K69" i="4"/>
  <c r="M69" i="4" s="1"/>
  <c r="H69" i="4"/>
  <c r="J69" i="4" s="1"/>
  <c r="E69" i="4"/>
  <c r="G69" i="4" s="1"/>
  <c r="B69" i="4"/>
  <c r="D69" i="4" s="1"/>
  <c r="N68" i="4"/>
  <c r="P68" i="4" s="1"/>
  <c r="K68" i="4"/>
  <c r="M68" i="4" s="1"/>
  <c r="H68" i="4"/>
  <c r="J68" i="4" s="1"/>
  <c r="E68" i="4"/>
  <c r="G68" i="4" s="1"/>
  <c r="B68" i="4"/>
  <c r="D68" i="4" s="1"/>
  <c r="N67" i="4"/>
  <c r="P67" i="4" s="1"/>
  <c r="K67" i="4"/>
  <c r="M67" i="4" s="1"/>
  <c r="H67" i="4"/>
  <c r="J67" i="4" s="1"/>
  <c r="E67" i="4"/>
  <c r="G67" i="4" s="1"/>
  <c r="B67" i="4"/>
  <c r="D67" i="4" s="1"/>
  <c r="N66" i="4"/>
  <c r="P66" i="4" s="1"/>
  <c r="K66" i="4"/>
  <c r="M66" i="4" s="1"/>
  <c r="H66" i="4"/>
  <c r="J66" i="4" s="1"/>
  <c r="E66" i="4"/>
  <c r="G66" i="4" s="1"/>
  <c r="B66" i="4"/>
  <c r="D66" i="4" s="1"/>
  <c r="N65" i="4"/>
  <c r="P65" i="4" s="1"/>
  <c r="K65" i="4"/>
  <c r="M65" i="4" s="1"/>
  <c r="H65" i="4"/>
  <c r="J65" i="4" s="1"/>
  <c r="E65" i="4"/>
  <c r="G65" i="4" s="1"/>
  <c r="B65" i="4"/>
  <c r="D65" i="4" s="1"/>
  <c r="N64" i="4"/>
  <c r="P64" i="4" s="1"/>
  <c r="K64" i="4"/>
  <c r="M64" i="4" s="1"/>
  <c r="H64" i="4"/>
  <c r="J64" i="4" s="1"/>
  <c r="E64" i="4"/>
  <c r="G64" i="4" s="1"/>
  <c r="B64" i="4"/>
  <c r="D64" i="4" s="1"/>
  <c r="N63" i="4"/>
  <c r="P63" i="4" s="1"/>
  <c r="K63" i="4"/>
  <c r="M63" i="4" s="1"/>
  <c r="H63" i="4"/>
  <c r="J63" i="4" s="1"/>
  <c r="E63" i="4"/>
  <c r="G63" i="4" s="1"/>
  <c r="B63" i="4"/>
  <c r="D63" i="4" s="1"/>
  <c r="N62" i="4"/>
  <c r="P62" i="4" s="1"/>
  <c r="K62" i="4"/>
  <c r="M62" i="4" s="1"/>
  <c r="H62" i="4"/>
  <c r="J62" i="4" s="1"/>
  <c r="E62" i="4"/>
  <c r="G62" i="4" s="1"/>
  <c r="B62" i="4"/>
  <c r="D62" i="4" s="1"/>
  <c r="N61" i="4"/>
  <c r="P61" i="4" s="1"/>
  <c r="K61" i="4"/>
  <c r="M61" i="4" s="1"/>
  <c r="H61" i="4"/>
  <c r="J61" i="4" s="1"/>
  <c r="E61" i="4"/>
  <c r="G61" i="4" s="1"/>
  <c r="B61" i="4"/>
  <c r="D61" i="4" s="1"/>
  <c r="P60" i="4"/>
  <c r="N60" i="4"/>
  <c r="M60" i="4"/>
  <c r="K60" i="4"/>
  <c r="J60" i="4"/>
  <c r="H60" i="4"/>
  <c r="G60" i="4"/>
  <c r="E60" i="4"/>
  <c r="D60" i="4"/>
  <c r="B60" i="4"/>
  <c r="P59" i="4"/>
  <c r="N59" i="4"/>
  <c r="M59" i="4"/>
  <c r="K59" i="4"/>
  <c r="J59" i="4"/>
  <c r="H59" i="4"/>
  <c r="G59" i="4"/>
  <c r="E59" i="4"/>
  <c r="D59" i="4"/>
  <c r="B59" i="4"/>
  <c r="P58" i="4"/>
  <c r="N58" i="4"/>
  <c r="M58" i="4"/>
  <c r="K58" i="4"/>
  <c r="J58" i="4"/>
  <c r="H58" i="4"/>
  <c r="G58" i="4"/>
  <c r="E58" i="4"/>
  <c r="D58" i="4"/>
  <c r="B58" i="4"/>
  <c r="P57" i="4"/>
  <c r="N57" i="4"/>
  <c r="M57" i="4"/>
  <c r="K57" i="4"/>
  <c r="J57" i="4"/>
  <c r="H57" i="4"/>
  <c r="G57" i="4"/>
  <c r="E57" i="4"/>
  <c r="D57" i="4"/>
  <c r="B57" i="4"/>
  <c r="P56" i="4"/>
  <c r="N56" i="4"/>
  <c r="M56" i="4"/>
  <c r="K56" i="4"/>
  <c r="J56" i="4"/>
  <c r="H56" i="4"/>
  <c r="G56" i="4"/>
  <c r="E56" i="4"/>
  <c r="D56" i="4"/>
  <c r="B56" i="4"/>
  <c r="P55" i="4"/>
  <c r="N55" i="4"/>
  <c r="M55" i="4"/>
  <c r="K55" i="4"/>
  <c r="J55" i="4"/>
  <c r="H55" i="4"/>
  <c r="G55" i="4"/>
  <c r="E55" i="4"/>
  <c r="D55" i="4"/>
  <c r="B55" i="4"/>
  <c r="P54" i="4"/>
  <c r="N54" i="4"/>
  <c r="M54" i="4"/>
  <c r="K54" i="4"/>
  <c r="J54" i="4"/>
  <c r="H54" i="4"/>
  <c r="G54" i="4"/>
  <c r="E54" i="4"/>
  <c r="D54" i="4"/>
  <c r="B54" i="4"/>
  <c r="P53" i="4"/>
  <c r="N53" i="4"/>
  <c r="M53" i="4"/>
  <c r="K53" i="4"/>
  <c r="J53" i="4"/>
  <c r="H53" i="4"/>
  <c r="G53" i="4"/>
  <c r="E53" i="4"/>
  <c r="D53" i="4"/>
  <c r="B53" i="4"/>
  <c r="P52" i="4"/>
  <c r="N52" i="4"/>
  <c r="M52" i="4"/>
  <c r="K52" i="4"/>
  <c r="J52" i="4"/>
  <c r="H52" i="4"/>
  <c r="G52" i="4"/>
  <c r="E52" i="4"/>
  <c r="D52" i="4"/>
  <c r="B52" i="4"/>
  <c r="P51" i="4"/>
  <c r="N51" i="4"/>
  <c r="M51" i="4"/>
  <c r="K51" i="4"/>
  <c r="J51" i="4"/>
  <c r="H51" i="4"/>
  <c r="G51" i="4"/>
  <c r="E51" i="4"/>
  <c r="D51" i="4"/>
  <c r="B51" i="4"/>
  <c r="P50" i="4"/>
  <c r="N50" i="4"/>
  <c r="M50" i="4"/>
  <c r="K50" i="4"/>
  <c r="J50" i="4"/>
  <c r="H50" i="4"/>
  <c r="G50" i="4"/>
  <c r="E50" i="4"/>
  <c r="D50" i="4"/>
  <c r="B50" i="4"/>
  <c r="P49" i="4"/>
  <c r="N49" i="4"/>
  <c r="M49" i="4"/>
  <c r="K49" i="4"/>
  <c r="J49" i="4"/>
  <c r="H49" i="4"/>
  <c r="G49" i="4"/>
  <c r="E49" i="4"/>
  <c r="D49" i="4"/>
  <c r="B49" i="4"/>
  <c r="P48" i="4"/>
  <c r="N48" i="4"/>
  <c r="M48" i="4"/>
  <c r="K48" i="4"/>
  <c r="J48" i="4"/>
  <c r="H48" i="4"/>
  <c r="G48" i="4"/>
  <c r="E48" i="4"/>
  <c r="D48" i="4"/>
  <c r="B48" i="4"/>
  <c r="P47" i="4"/>
  <c r="N47" i="4"/>
  <c r="M47" i="4"/>
  <c r="K47" i="4"/>
  <c r="J47" i="4"/>
  <c r="H47" i="4"/>
  <c r="G47" i="4"/>
  <c r="E47" i="4"/>
  <c r="D47" i="4"/>
  <c r="B47" i="4"/>
  <c r="P46" i="4"/>
  <c r="N46" i="4"/>
  <c r="M46" i="4"/>
  <c r="K46" i="4"/>
  <c r="J46" i="4"/>
  <c r="H46" i="4"/>
  <c r="G46" i="4"/>
  <c r="E46" i="4"/>
  <c r="D46" i="4"/>
  <c r="B46" i="4"/>
  <c r="P45" i="4"/>
  <c r="N45" i="4"/>
  <c r="M45" i="4"/>
  <c r="K45" i="4"/>
  <c r="J45" i="4"/>
  <c r="H45" i="4"/>
  <c r="G45" i="4"/>
  <c r="E45" i="4"/>
  <c r="D45" i="4"/>
  <c r="B45" i="4"/>
  <c r="P44" i="4"/>
  <c r="N44" i="4"/>
  <c r="M44" i="4"/>
  <c r="K44" i="4"/>
  <c r="J44" i="4"/>
  <c r="H44" i="4"/>
  <c r="G44" i="4"/>
  <c r="E44" i="4"/>
  <c r="D44" i="4"/>
  <c r="B44" i="4"/>
  <c r="P43" i="4"/>
  <c r="N43" i="4"/>
  <c r="M43" i="4"/>
  <c r="K43" i="4"/>
  <c r="J43" i="4"/>
  <c r="H43" i="4"/>
  <c r="G43" i="4"/>
  <c r="E43" i="4"/>
  <c r="D43" i="4"/>
  <c r="B43" i="4"/>
  <c r="P42" i="4"/>
  <c r="N42" i="4"/>
  <c r="M42" i="4"/>
  <c r="K42" i="4"/>
  <c r="J42" i="4"/>
  <c r="H42" i="4"/>
  <c r="G42" i="4"/>
  <c r="E42" i="4"/>
  <c r="D42" i="4"/>
  <c r="B42" i="4"/>
  <c r="P41" i="4"/>
  <c r="N41" i="4"/>
  <c r="M41" i="4"/>
  <c r="K41" i="4"/>
  <c r="J41" i="4"/>
  <c r="H41" i="4"/>
  <c r="G41" i="4"/>
  <c r="E41" i="4"/>
  <c r="D41" i="4"/>
  <c r="B41" i="4"/>
  <c r="P40" i="4"/>
  <c r="N40" i="4"/>
  <c r="M40" i="4"/>
  <c r="K40" i="4"/>
  <c r="J40" i="4"/>
  <c r="H40" i="4"/>
  <c r="G40" i="4"/>
  <c r="E40" i="4"/>
  <c r="D40" i="4"/>
  <c r="B40" i="4"/>
  <c r="P39" i="4"/>
  <c r="N39" i="4"/>
  <c r="M39" i="4"/>
  <c r="K39" i="4"/>
  <c r="J39" i="4"/>
  <c r="H39" i="4"/>
  <c r="G39" i="4"/>
  <c r="E39" i="4"/>
  <c r="D39" i="4"/>
  <c r="B39" i="4"/>
  <c r="P38" i="4"/>
  <c r="N38" i="4"/>
  <c r="M38" i="4"/>
  <c r="K38" i="4"/>
  <c r="J38" i="4"/>
  <c r="H38" i="4"/>
  <c r="G38" i="4"/>
  <c r="E38" i="4"/>
  <c r="D38" i="4"/>
  <c r="B38" i="4"/>
  <c r="P37" i="4"/>
  <c r="N37" i="4"/>
  <c r="M37" i="4"/>
  <c r="K37" i="4"/>
  <c r="J37" i="4"/>
  <c r="H37" i="4"/>
  <c r="G37" i="4"/>
  <c r="E37" i="4"/>
  <c r="D37" i="4"/>
  <c r="B37" i="4"/>
  <c r="P36" i="4"/>
  <c r="N36" i="4"/>
  <c r="M36" i="4"/>
  <c r="K36" i="4"/>
  <c r="J36" i="4"/>
  <c r="H36" i="4"/>
  <c r="G36" i="4"/>
  <c r="E36" i="4"/>
  <c r="D36" i="4"/>
  <c r="B36" i="4"/>
  <c r="P35" i="4"/>
  <c r="N35" i="4"/>
  <c r="M35" i="4"/>
  <c r="K35" i="4"/>
  <c r="J35" i="4"/>
  <c r="H35" i="4"/>
  <c r="G35" i="4"/>
  <c r="E35" i="4"/>
  <c r="D35" i="4"/>
  <c r="B35" i="4"/>
  <c r="P34" i="4"/>
  <c r="N34" i="4"/>
  <c r="M34" i="4"/>
  <c r="K34" i="4"/>
  <c r="J34" i="4"/>
  <c r="H34" i="4"/>
  <c r="G34" i="4"/>
  <c r="E34" i="4"/>
  <c r="D34" i="4"/>
  <c r="B34" i="4"/>
  <c r="P33" i="4"/>
  <c r="N33" i="4"/>
  <c r="M33" i="4"/>
  <c r="K33" i="4"/>
  <c r="J33" i="4"/>
  <c r="H33" i="4"/>
  <c r="G33" i="4"/>
  <c r="E33" i="4"/>
  <c r="D33" i="4"/>
  <c r="B33" i="4"/>
  <c r="P32" i="4"/>
  <c r="N32" i="4"/>
  <c r="M32" i="4"/>
  <c r="K32" i="4"/>
  <c r="J32" i="4"/>
  <c r="H32" i="4"/>
  <c r="G32" i="4"/>
  <c r="E32" i="4"/>
  <c r="D32" i="4"/>
  <c r="B32" i="4"/>
  <c r="P31" i="4"/>
  <c r="N31" i="4"/>
  <c r="M31" i="4"/>
  <c r="K31" i="4"/>
  <c r="J31" i="4"/>
  <c r="H31" i="4"/>
  <c r="G31" i="4"/>
  <c r="E31" i="4"/>
  <c r="D31" i="4"/>
  <c r="B31" i="4"/>
  <c r="P30" i="4"/>
  <c r="N30" i="4"/>
  <c r="M30" i="4"/>
  <c r="K30" i="4"/>
  <c r="J30" i="4"/>
  <c r="H30" i="4"/>
  <c r="G30" i="4"/>
  <c r="E30" i="4"/>
  <c r="D30" i="4"/>
  <c r="B30" i="4"/>
  <c r="P29" i="4"/>
  <c r="N29" i="4"/>
  <c r="M29" i="4"/>
  <c r="K29" i="4"/>
  <c r="J29" i="4"/>
  <c r="H29" i="4"/>
  <c r="G29" i="4"/>
  <c r="E29" i="4"/>
  <c r="D29" i="4"/>
  <c r="B29" i="4"/>
  <c r="P28" i="4"/>
  <c r="N28" i="4"/>
  <c r="M28" i="4"/>
  <c r="K28" i="4"/>
  <c r="J28" i="4"/>
  <c r="H28" i="4"/>
  <c r="G28" i="4"/>
  <c r="E28" i="4"/>
  <c r="D28" i="4"/>
  <c r="B28" i="4"/>
  <c r="P27" i="4"/>
  <c r="N27" i="4"/>
  <c r="M27" i="4"/>
  <c r="K27" i="4"/>
  <c r="J27" i="4"/>
  <c r="H27" i="4"/>
  <c r="G27" i="4"/>
  <c r="E27" i="4"/>
  <c r="D27" i="4"/>
  <c r="B27" i="4"/>
  <c r="P26" i="4"/>
  <c r="N26" i="4"/>
  <c r="M26" i="4"/>
  <c r="K26" i="4"/>
  <c r="J26" i="4"/>
  <c r="H26" i="4"/>
  <c r="G26" i="4"/>
  <c r="E26" i="4"/>
  <c r="D26" i="4"/>
  <c r="B26" i="4"/>
  <c r="P25" i="4"/>
  <c r="N25" i="4"/>
  <c r="M25" i="4"/>
  <c r="K25" i="4"/>
  <c r="J25" i="4"/>
  <c r="H25" i="4"/>
  <c r="G25" i="4"/>
  <c r="E25" i="4"/>
  <c r="D25" i="4"/>
  <c r="B25" i="4"/>
  <c r="P24" i="4"/>
  <c r="N24" i="4"/>
  <c r="M24" i="4"/>
  <c r="K24" i="4"/>
  <c r="J24" i="4"/>
  <c r="H24" i="4"/>
  <c r="G24" i="4"/>
  <c r="E24" i="4"/>
  <c r="D24" i="4"/>
  <c r="B24" i="4"/>
  <c r="P23" i="4"/>
  <c r="N23" i="4"/>
  <c r="M23" i="4"/>
  <c r="K23" i="4"/>
  <c r="J23" i="4"/>
  <c r="H23" i="4"/>
  <c r="G23" i="4"/>
  <c r="E23" i="4"/>
  <c r="D23" i="4"/>
  <c r="B23" i="4"/>
  <c r="P22" i="4"/>
  <c r="N22" i="4"/>
  <c r="M22" i="4"/>
  <c r="K22" i="4"/>
  <c r="J22" i="4"/>
  <c r="H22" i="4"/>
  <c r="G22" i="4"/>
  <c r="E22" i="4"/>
  <c r="D22" i="4"/>
  <c r="B22" i="4"/>
  <c r="P21" i="4"/>
  <c r="N21" i="4"/>
  <c r="M21" i="4"/>
  <c r="K21" i="4"/>
  <c r="J21" i="4"/>
  <c r="H21" i="4"/>
  <c r="G21" i="4"/>
  <c r="E21" i="4"/>
  <c r="D21" i="4"/>
  <c r="B21" i="4"/>
  <c r="P20" i="4"/>
  <c r="N20" i="4"/>
  <c r="M20" i="4"/>
  <c r="K20" i="4"/>
  <c r="J20" i="4"/>
  <c r="H20" i="4"/>
  <c r="G20" i="4"/>
  <c r="E20" i="4"/>
  <c r="D20" i="4"/>
  <c r="B20" i="4"/>
  <c r="P19" i="4"/>
  <c r="N19" i="4"/>
  <c r="M19" i="4"/>
  <c r="K19" i="4"/>
  <c r="J19" i="4"/>
  <c r="H19" i="4"/>
  <c r="G19" i="4"/>
  <c r="E19" i="4"/>
  <c r="D19" i="4"/>
  <c r="B19" i="4"/>
  <c r="P18" i="4"/>
  <c r="N18" i="4"/>
  <c r="M18" i="4"/>
  <c r="K18" i="4"/>
  <c r="J18" i="4"/>
  <c r="H18" i="4"/>
  <c r="G18" i="4"/>
  <c r="E18" i="4"/>
  <c r="D18" i="4"/>
  <c r="B18" i="4"/>
  <c r="P17" i="4"/>
  <c r="N17" i="4"/>
  <c r="M17" i="4"/>
  <c r="K17" i="4"/>
  <c r="J17" i="4"/>
  <c r="H17" i="4"/>
  <c r="G17" i="4"/>
  <c r="E17" i="4"/>
  <c r="D17" i="4"/>
  <c r="B17" i="4"/>
  <c r="P16" i="4"/>
  <c r="N16" i="4"/>
  <c r="M16" i="4"/>
  <c r="K16" i="4"/>
  <c r="J16" i="4"/>
  <c r="H16" i="4"/>
  <c r="G16" i="4"/>
  <c r="E16" i="4"/>
  <c r="D16" i="4"/>
  <c r="B16" i="4"/>
  <c r="P15" i="4"/>
  <c r="N15" i="4"/>
  <c r="M15" i="4"/>
  <c r="K15" i="4"/>
  <c r="J15" i="4"/>
  <c r="H15" i="4"/>
  <c r="G15" i="4"/>
  <c r="E15" i="4"/>
  <c r="D15" i="4"/>
  <c r="B15" i="4"/>
  <c r="P14" i="4"/>
  <c r="N14" i="4"/>
  <c r="M14" i="4"/>
  <c r="K14" i="4"/>
  <c r="J14" i="4"/>
  <c r="H14" i="4"/>
  <c r="G14" i="4"/>
  <c r="E14" i="4"/>
  <c r="D14" i="4"/>
  <c r="B14" i="4"/>
  <c r="P13" i="4"/>
  <c r="N13" i="4"/>
  <c r="M13" i="4"/>
  <c r="K13" i="4"/>
  <c r="J13" i="4"/>
  <c r="H13" i="4"/>
  <c r="G13" i="4"/>
  <c r="E13" i="4"/>
  <c r="D13" i="4"/>
  <c r="B13" i="4"/>
  <c r="P12" i="4"/>
  <c r="N12" i="4"/>
  <c r="M12" i="4"/>
  <c r="K12" i="4"/>
  <c r="J12" i="4"/>
  <c r="H12" i="4"/>
  <c r="G12" i="4"/>
  <c r="E12" i="4"/>
  <c r="D12" i="4"/>
  <c r="B12" i="4"/>
  <c r="P11" i="4"/>
  <c r="N11" i="4"/>
  <c r="M11" i="4"/>
  <c r="K11" i="4"/>
  <c r="J11" i="4"/>
  <c r="H11" i="4"/>
  <c r="G11" i="4"/>
  <c r="E11" i="4"/>
  <c r="D11" i="4"/>
  <c r="B11" i="4"/>
  <c r="P10" i="4"/>
  <c r="N10" i="4"/>
  <c r="M10" i="4"/>
  <c r="K10" i="4"/>
  <c r="J10" i="4"/>
  <c r="H10" i="4"/>
  <c r="G10" i="4"/>
  <c r="E10" i="4"/>
  <c r="D10" i="4"/>
  <c r="B10" i="4"/>
  <c r="P9" i="4"/>
  <c r="N9" i="4"/>
  <c r="M9" i="4"/>
  <c r="K9" i="4"/>
  <c r="J9" i="4"/>
  <c r="H9" i="4"/>
  <c r="G9" i="4"/>
  <c r="E9" i="4"/>
  <c r="D9" i="4"/>
  <c r="B9" i="4"/>
  <c r="P8" i="4"/>
  <c r="N8" i="4"/>
  <c r="M8" i="4"/>
  <c r="K8" i="4"/>
  <c r="J8" i="4"/>
  <c r="H8" i="4"/>
  <c r="G8" i="4"/>
  <c r="E8" i="4"/>
  <c r="D8" i="4"/>
  <c r="B8" i="4"/>
  <c r="P7" i="4"/>
  <c r="N7" i="4"/>
  <c r="M7" i="4"/>
  <c r="K7" i="4"/>
  <c r="J7" i="4"/>
  <c r="H7" i="4"/>
  <c r="G7" i="4"/>
  <c r="E7" i="4"/>
  <c r="D7" i="4"/>
  <c r="B7" i="4"/>
  <c r="P77" i="3"/>
  <c r="N77" i="3"/>
  <c r="M77" i="3"/>
  <c r="K77" i="3"/>
  <c r="J77" i="3"/>
  <c r="H77" i="3"/>
  <c r="G77" i="3"/>
  <c r="E77" i="3"/>
  <c r="D77" i="3"/>
  <c r="B77" i="3"/>
  <c r="P76" i="3"/>
  <c r="N76" i="3"/>
  <c r="M76" i="3"/>
  <c r="K76" i="3"/>
  <c r="J76" i="3"/>
  <c r="H76" i="3"/>
  <c r="G76" i="3"/>
  <c r="E76" i="3"/>
  <c r="D76" i="3"/>
  <c r="B76" i="3"/>
  <c r="P75" i="3"/>
  <c r="N75" i="3"/>
  <c r="M75" i="3"/>
  <c r="K75" i="3"/>
  <c r="J75" i="3"/>
  <c r="H75" i="3"/>
  <c r="G75" i="3"/>
  <c r="E75" i="3"/>
  <c r="D75" i="3"/>
  <c r="B75" i="3"/>
  <c r="P74" i="3"/>
  <c r="N74" i="3"/>
  <c r="M74" i="3"/>
  <c r="K74" i="3"/>
  <c r="J74" i="3"/>
  <c r="H74" i="3"/>
  <c r="G74" i="3"/>
  <c r="E74" i="3"/>
  <c r="D74" i="3"/>
  <c r="B74" i="3"/>
  <c r="P73" i="3"/>
  <c r="N73" i="3"/>
  <c r="M73" i="3"/>
  <c r="K73" i="3"/>
  <c r="J73" i="3"/>
  <c r="H73" i="3"/>
  <c r="G73" i="3"/>
  <c r="E73" i="3"/>
  <c r="D73" i="3"/>
  <c r="B73" i="3"/>
  <c r="P72" i="3"/>
  <c r="N72" i="3"/>
  <c r="M72" i="3"/>
  <c r="K72" i="3"/>
  <c r="J72" i="3"/>
  <c r="H72" i="3"/>
  <c r="G72" i="3"/>
  <c r="E72" i="3"/>
  <c r="D72" i="3"/>
  <c r="B72" i="3"/>
  <c r="P71" i="3"/>
  <c r="N71" i="3"/>
  <c r="M71" i="3"/>
  <c r="K71" i="3"/>
  <c r="J71" i="3"/>
  <c r="H71" i="3"/>
  <c r="G71" i="3"/>
  <c r="E71" i="3"/>
  <c r="D71" i="3"/>
  <c r="B71" i="3"/>
  <c r="P70" i="3"/>
  <c r="N70" i="3"/>
  <c r="M70" i="3"/>
  <c r="K70" i="3"/>
  <c r="J70" i="3"/>
  <c r="H70" i="3"/>
  <c r="G70" i="3"/>
  <c r="E70" i="3"/>
  <c r="D70" i="3"/>
  <c r="B70" i="3"/>
  <c r="P69" i="3"/>
  <c r="N69" i="3"/>
  <c r="M69" i="3"/>
  <c r="K69" i="3"/>
  <c r="J69" i="3"/>
  <c r="H69" i="3"/>
  <c r="G69" i="3"/>
  <c r="E69" i="3"/>
  <c r="D69" i="3"/>
  <c r="B69" i="3"/>
  <c r="P68" i="3"/>
  <c r="N68" i="3"/>
  <c r="M68" i="3"/>
  <c r="K68" i="3"/>
  <c r="J68" i="3"/>
  <c r="H68" i="3"/>
  <c r="G68" i="3"/>
  <c r="E68" i="3"/>
  <c r="D68" i="3"/>
  <c r="B68" i="3"/>
  <c r="P67" i="3"/>
  <c r="N67" i="3"/>
  <c r="M67" i="3"/>
  <c r="K67" i="3"/>
  <c r="J67" i="3"/>
  <c r="H67" i="3"/>
  <c r="G67" i="3"/>
  <c r="E67" i="3"/>
  <c r="D67" i="3"/>
  <c r="B67" i="3"/>
  <c r="P66" i="3"/>
  <c r="N66" i="3"/>
  <c r="M66" i="3"/>
  <c r="K66" i="3"/>
  <c r="J66" i="3"/>
  <c r="H66" i="3"/>
  <c r="G66" i="3"/>
  <c r="E66" i="3"/>
  <c r="D66" i="3"/>
  <c r="B66" i="3"/>
  <c r="P65" i="3"/>
  <c r="N65" i="3"/>
  <c r="M65" i="3"/>
  <c r="K65" i="3"/>
  <c r="J65" i="3"/>
  <c r="H65" i="3"/>
  <c r="G65" i="3"/>
  <c r="E65" i="3"/>
  <c r="D65" i="3"/>
  <c r="B65" i="3"/>
  <c r="P64" i="3"/>
  <c r="N64" i="3"/>
  <c r="M64" i="3"/>
  <c r="K64" i="3"/>
  <c r="J64" i="3"/>
  <c r="H64" i="3"/>
  <c r="G64" i="3"/>
  <c r="E64" i="3"/>
  <c r="D64" i="3"/>
  <c r="B64" i="3"/>
  <c r="P63" i="3"/>
  <c r="N63" i="3"/>
  <c r="M63" i="3"/>
  <c r="K63" i="3"/>
  <c r="J63" i="3"/>
  <c r="H63" i="3"/>
  <c r="G63" i="3"/>
  <c r="E63" i="3"/>
  <c r="D63" i="3"/>
  <c r="B63" i="3"/>
  <c r="P62" i="3"/>
  <c r="N62" i="3"/>
  <c r="M62" i="3"/>
  <c r="K62" i="3"/>
  <c r="J62" i="3"/>
  <c r="H62" i="3"/>
  <c r="G62" i="3"/>
  <c r="E62" i="3"/>
  <c r="D62" i="3"/>
  <c r="B62" i="3"/>
  <c r="P61" i="3"/>
  <c r="N61" i="3"/>
  <c r="M61" i="3"/>
  <c r="K61" i="3"/>
  <c r="J61" i="3"/>
  <c r="H61" i="3"/>
  <c r="G61" i="3"/>
  <c r="E61" i="3"/>
  <c r="D61" i="3"/>
  <c r="B61" i="3"/>
  <c r="P60" i="3"/>
  <c r="N60" i="3"/>
  <c r="M60" i="3"/>
  <c r="K60" i="3"/>
  <c r="J60" i="3"/>
  <c r="H60" i="3"/>
  <c r="G60" i="3"/>
  <c r="E60" i="3"/>
  <c r="D60" i="3"/>
  <c r="B60" i="3"/>
  <c r="P59" i="3"/>
  <c r="N59" i="3"/>
  <c r="M59" i="3"/>
  <c r="K59" i="3"/>
  <c r="J59" i="3"/>
  <c r="H59" i="3"/>
  <c r="G59" i="3"/>
  <c r="E59" i="3"/>
  <c r="D59" i="3"/>
  <c r="B59" i="3"/>
  <c r="P58" i="3"/>
  <c r="N58" i="3"/>
  <c r="M58" i="3"/>
  <c r="K58" i="3"/>
  <c r="J58" i="3"/>
  <c r="H58" i="3"/>
  <c r="G58" i="3"/>
  <c r="E58" i="3"/>
  <c r="D58" i="3"/>
  <c r="B58" i="3"/>
  <c r="P57" i="3"/>
  <c r="N57" i="3"/>
  <c r="M57" i="3"/>
  <c r="K57" i="3"/>
  <c r="J57" i="3"/>
  <c r="H57" i="3"/>
  <c r="G57" i="3"/>
  <c r="E57" i="3"/>
  <c r="D57" i="3"/>
  <c r="B57" i="3"/>
  <c r="P56" i="3"/>
  <c r="N56" i="3"/>
  <c r="M56" i="3"/>
  <c r="K56" i="3"/>
  <c r="J56" i="3"/>
  <c r="H56" i="3"/>
  <c r="G56" i="3"/>
  <c r="E56" i="3"/>
  <c r="D56" i="3"/>
  <c r="B56" i="3"/>
  <c r="P55" i="3"/>
  <c r="N55" i="3"/>
  <c r="M55" i="3"/>
  <c r="K55" i="3"/>
  <c r="J55" i="3"/>
  <c r="H55" i="3"/>
  <c r="G55" i="3"/>
  <c r="E55" i="3"/>
  <c r="D55" i="3"/>
  <c r="B55" i="3"/>
  <c r="P54" i="3"/>
  <c r="N54" i="3"/>
  <c r="M54" i="3"/>
  <c r="K54" i="3"/>
  <c r="J54" i="3"/>
  <c r="H54" i="3"/>
  <c r="G54" i="3"/>
  <c r="E54" i="3"/>
  <c r="D54" i="3"/>
  <c r="B54" i="3"/>
  <c r="P53" i="3"/>
  <c r="N53" i="3"/>
  <c r="M53" i="3"/>
  <c r="K53" i="3"/>
  <c r="J53" i="3"/>
  <c r="H53" i="3"/>
  <c r="G53" i="3"/>
  <c r="E53" i="3"/>
  <c r="D53" i="3"/>
  <c r="B53" i="3"/>
  <c r="P52" i="3"/>
  <c r="N52" i="3"/>
  <c r="M52" i="3"/>
  <c r="K52" i="3"/>
  <c r="J52" i="3"/>
  <c r="H52" i="3"/>
  <c r="G52" i="3"/>
  <c r="E52" i="3"/>
  <c r="D52" i="3"/>
  <c r="B52" i="3"/>
  <c r="P51" i="3"/>
  <c r="N51" i="3"/>
  <c r="M51" i="3"/>
  <c r="K51" i="3"/>
  <c r="J51" i="3"/>
  <c r="H51" i="3"/>
  <c r="G51" i="3"/>
  <c r="E51" i="3"/>
  <c r="D51" i="3"/>
  <c r="B51" i="3"/>
  <c r="P50" i="3"/>
  <c r="N50" i="3"/>
  <c r="M50" i="3"/>
  <c r="K50" i="3"/>
  <c r="J50" i="3"/>
  <c r="H50" i="3"/>
  <c r="G50" i="3"/>
  <c r="E50" i="3"/>
  <c r="D50" i="3"/>
  <c r="B50" i="3"/>
  <c r="P49" i="3"/>
  <c r="N49" i="3"/>
  <c r="M49" i="3"/>
  <c r="K49" i="3"/>
  <c r="J49" i="3"/>
  <c r="H49" i="3"/>
  <c r="G49" i="3"/>
  <c r="E49" i="3"/>
  <c r="D49" i="3"/>
  <c r="B49" i="3"/>
  <c r="P48" i="3"/>
  <c r="N48" i="3"/>
  <c r="M48" i="3"/>
  <c r="K48" i="3"/>
  <c r="J48" i="3"/>
  <c r="H48" i="3"/>
  <c r="G48" i="3"/>
  <c r="E48" i="3"/>
  <c r="D48" i="3"/>
  <c r="B48" i="3"/>
  <c r="P47" i="3"/>
  <c r="N47" i="3"/>
  <c r="M47" i="3"/>
  <c r="K47" i="3"/>
  <c r="J47" i="3"/>
  <c r="H47" i="3"/>
  <c r="G47" i="3"/>
  <c r="E47" i="3"/>
  <c r="D47" i="3"/>
  <c r="B47" i="3"/>
  <c r="P46" i="3"/>
  <c r="N46" i="3"/>
  <c r="M46" i="3"/>
  <c r="K46" i="3"/>
  <c r="J46" i="3"/>
  <c r="H46" i="3"/>
  <c r="G46" i="3"/>
  <c r="E46" i="3"/>
  <c r="D46" i="3"/>
  <c r="B46" i="3"/>
  <c r="P45" i="3"/>
  <c r="N45" i="3"/>
  <c r="M45" i="3"/>
  <c r="K45" i="3"/>
  <c r="J45" i="3"/>
  <c r="H45" i="3"/>
  <c r="G45" i="3"/>
  <c r="E45" i="3"/>
  <c r="D45" i="3"/>
  <c r="B45" i="3"/>
  <c r="P44" i="3"/>
  <c r="N44" i="3"/>
  <c r="M44" i="3"/>
  <c r="K44" i="3"/>
  <c r="J44" i="3"/>
  <c r="H44" i="3"/>
  <c r="G44" i="3"/>
  <c r="E44" i="3"/>
  <c r="D44" i="3"/>
  <c r="B44" i="3"/>
  <c r="P43" i="3"/>
  <c r="N43" i="3"/>
  <c r="M43" i="3"/>
  <c r="K43" i="3"/>
  <c r="J43" i="3"/>
  <c r="H43" i="3"/>
  <c r="G43" i="3"/>
  <c r="E43" i="3"/>
  <c r="D43" i="3"/>
  <c r="B43" i="3"/>
  <c r="P42" i="3"/>
  <c r="N42" i="3"/>
  <c r="M42" i="3"/>
  <c r="K42" i="3"/>
  <c r="J42" i="3"/>
  <c r="H42" i="3"/>
  <c r="G42" i="3"/>
  <c r="E42" i="3"/>
  <c r="D42" i="3"/>
  <c r="B42" i="3"/>
  <c r="P41" i="3"/>
  <c r="N41" i="3"/>
  <c r="M41" i="3"/>
  <c r="K41" i="3"/>
  <c r="J41" i="3"/>
  <c r="H41" i="3"/>
  <c r="G41" i="3"/>
  <c r="E41" i="3"/>
  <c r="D41" i="3"/>
  <c r="B41" i="3"/>
  <c r="P40" i="3"/>
  <c r="N40" i="3"/>
  <c r="M40" i="3"/>
  <c r="K40" i="3"/>
  <c r="J40" i="3"/>
  <c r="H40" i="3"/>
  <c r="G40" i="3"/>
  <c r="E40" i="3"/>
  <c r="D40" i="3"/>
  <c r="B40" i="3"/>
  <c r="P39" i="3"/>
  <c r="N39" i="3"/>
  <c r="M39" i="3"/>
  <c r="K39" i="3"/>
  <c r="J39" i="3"/>
  <c r="H39" i="3"/>
  <c r="G39" i="3"/>
  <c r="E39" i="3"/>
  <c r="D39" i="3"/>
  <c r="B39" i="3"/>
  <c r="P38" i="3"/>
  <c r="N38" i="3"/>
  <c r="M38" i="3"/>
  <c r="K38" i="3"/>
  <c r="J38" i="3"/>
  <c r="H38" i="3"/>
  <c r="G38" i="3"/>
  <c r="E38" i="3"/>
  <c r="D38" i="3"/>
  <c r="B38" i="3"/>
  <c r="P37" i="3"/>
  <c r="N37" i="3"/>
  <c r="M37" i="3"/>
  <c r="K37" i="3"/>
  <c r="J37" i="3"/>
  <c r="H37" i="3"/>
  <c r="G37" i="3"/>
  <c r="E37" i="3"/>
  <c r="D37" i="3"/>
  <c r="B37" i="3"/>
  <c r="P36" i="3"/>
  <c r="N36" i="3"/>
  <c r="M36" i="3"/>
  <c r="K36" i="3"/>
  <c r="J36" i="3"/>
  <c r="H36" i="3"/>
  <c r="G36" i="3"/>
  <c r="E36" i="3"/>
  <c r="D36" i="3"/>
  <c r="B36" i="3"/>
  <c r="P35" i="3"/>
  <c r="N35" i="3"/>
  <c r="M35" i="3"/>
  <c r="K35" i="3"/>
  <c r="J35" i="3"/>
  <c r="H35" i="3"/>
  <c r="G35" i="3"/>
  <c r="E35" i="3"/>
  <c r="D35" i="3"/>
  <c r="B35" i="3"/>
  <c r="P34" i="3"/>
  <c r="N34" i="3"/>
  <c r="M34" i="3"/>
  <c r="K34" i="3"/>
  <c r="J34" i="3"/>
  <c r="H34" i="3"/>
  <c r="G34" i="3"/>
  <c r="E34" i="3"/>
  <c r="D34" i="3"/>
  <c r="B34" i="3"/>
  <c r="P33" i="3"/>
  <c r="N33" i="3"/>
  <c r="M33" i="3"/>
  <c r="K33" i="3"/>
  <c r="J33" i="3"/>
  <c r="H33" i="3"/>
  <c r="G33" i="3"/>
  <c r="E33" i="3"/>
  <c r="D33" i="3"/>
  <c r="B33" i="3"/>
  <c r="P32" i="3"/>
  <c r="N32" i="3"/>
  <c r="M32" i="3"/>
  <c r="K32" i="3"/>
  <c r="J32" i="3"/>
  <c r="H32" i="3"/>
  <c r="G32" i="3"/>
  <c r="E32" i="3"/>
  <c r="D32" i="3"/>
  <c r="B32" i="3"/>
  <c r="P31" i="3"/>
  <c r="N31" i="3"/>
  <c r="M31" i="3"/>
  <c r="K31" i="3"/>
  <c r="J31" i="3"/>
  <c r="H31" i="3"/>
  <c r="G31" i="3"/>
  <c r="E31" i="3"/>
  <c r="D31" i="3"/>
  <c r="B31" i="3"/>
  <c r="P30" i="3"/>
  <c r="N30" i="3"/>
  <c r="M30" i="3"/>
  <c r="K30" i="3"/>
  <c r="J30" i="3"/>
  <c r="H30" i="3"/>
  <c r="G30" i="3"/>
  <c r="E30" i="3"/>
  <c r="D30" i="3"/>
  <c r="B30" i="3"/>
  <c r="P29" i="3"/>
  <c r="N29" i="3"/>
  <c r="M29" i="3"/>
  <c r="K29" i="3"/>
  <c r="J29" i="3"/>
  <c r="H29" i="3"/>
  <c r="G29" i="3"/>
  <c r="E29" i="3"/>
  <c r="D29" i="3"/>
  <c r="B29" i="3"/>
  <c r="P28" i="3"/>
  <c r="N28" i="3"/>
  <c r="M28" i="3"/>
  <c r="K28" i="3"/>
  <c r="J28" i="3"/>
  <c r="H28" i="3"/>
  <c r="G28" i="3"/>
  <c r="E28" i="3"/>
  <c r="D28" i="3"/>
  <c r="B28" i="3"/>
  <c r="P27" i="3"/>
  <c r="N27" i="3"/>
  <c r="M27" i="3"/>
  <c r="K27" i="3"/>
  <c r="J27" i="3"/>
  <c r="H27" i="3"/>
  <c r="G27" i="3"/>
  <c r="E27" i="3"/>
  <c r="D27" i="3"/>
  <c r="B27" i="3"/>
  <c r="P26" i="3"/>
  <c r="N26" i="3"/>
  <c r="M26" i="3"/>
  <c r="K26" i="3"/>
  <c r="J26" i="3"/>
  <c r="H26" i="3"/>
  <c r="G26" i="3"/>
  <c r="E26" i="3"/>
  <c r="D26" i="3"/>
  <c r="B26" i="3"/>
  <c r="P25" i="3"/>
  <c r="N25" i="3"/>
  <c r="M25" i="3"/>
  <c r="K25" i="3"/>
  <c r="J25" i="3"/>
  <c r="H25" i="3"/>
  <c r="G25" i="3"/>
  <c r="E25" i="3"/>
  <c r="D25" i="3"/>
  <c r="B25" i="3"/>
  <c r="P24" i="3"/>
  <c r="N24" i="3"/>
  <c r="M24" i="3"/>
  <c r="K24" i="3"/>
  <c r="J24" i="3"/>
  <c r="H24" i="3"/>
  <c r="G24" i="3"/>
  <c r="E24" i="3"/>
  <c r="D24" i="3"/>
  <c r="B24" i="3"/>
  <c r="P23" i="3"/>
  <c r="N23" i="3"/>
  <c r="M23" i="3"/>
  <c r="K23" i="3"/>
  <c r="J23" i="3"/>
  <c r="H23" i="3"/>
  <c r="G23" i="3"/>
  <c r="E23" i="3"/>
  <c r="D23" i="3"/>
  <c r="B23" i="3"/>
  <c r="P22" i="3"/>
  <c r="N22" i="3"/>
  <c r="M22" i="3"/>
  <c r="K22" i="3"/>
  <c r="J22" i="3"/>
  <c r="H22" i="3"/>
  <c r="G22" i="3"/>
  <c r="E22" i="3"/>
  <c r="D22" i="3"/>
  <c r="B22" i="3"/>
  <c r="P21" i="3"/>
  <c r="N21" i="3"/>
  <c r="M21" i="3"/>
  <c r="K21" i="3"/>
  <c r="J21" i="3"/>
  <c r="H21" i="3"/>
  <c r="G21" i="3"/>
  <c r="E21" i="3"/>
  <c r="D21" i="3"/>
  <c r="B21" i="3"/>
  <c r="P20" i="3"/>
  <c r="N20" i="3"/>
  <c r="M20" i="3"/>
  <c r="K20" i="3"/>
  <c r="J20" i="3"/>
  <c r="H20" i="3"/>
  <c r="G20" i="3"/>
  <c r="E20" i="3"/>
  <c r="D20" i="3"/>
  <c r="B20" i="3"/>
  <c r="P19" i="3"/>
  <c r="N19" i="3"/>
  <c r="M19" i="3"/>
  <c r="K19" i="3"/>
  <c r="J19" i="3"/>
  <c r="H19" i="3"/>
  <c r="G19" i="3"/>
  <c r="E19" i="3"/>
  <c r="D19" i="3"/>
  <c r="B19" i="3"/>
  <c r="P18" i="3"/>
  <c r="N18" i="3"/>
  <c r="M18" i="3"/>
  <c r="K18" i="3"/>
  <c r="J18" i="3"/>
  <c r="H18" i="3"/>
  <c r="G18" i="3"/>
  <c r="E18" i="3"/>
  <c r="D18" i="3"/>
  <c r="B18" i="3"/>
  <c r="P17" i="3"/>
  <c r="N17" i="3"/>
  <c r="M17" i="3"/>
  <c r="K17" i="3"/>
  <c r="J17" i="3"/>
  <c r="H17" i="3"/>
  <c r="G17" i="3"/>
  <c r="E17" i="3"/>
  <c r="D17" i="3"/>
  <c r="B17" i="3"/>
  <c r="P16" i="3"/>
  <c r="N16" i="3"/>
  <c r="M16" i="3"/>
  <c r="K16" i="3"/>
  <c r="J16" i="3"/>
  <c r="H16" i="3"/>
  <c r="G16" i="3"/>
  <c r="E16" i="3"/>
  <c r="D16" i="3"/>
  <c r="B16" i="3"/>
  <c r="P15" i="3"/>
  <c r="N15" i="3"/>
  <c r="M15" i="3"/>
  <c r="K15" i="3"/>
  <c r="J15" i="3"/>
  <c r="H15" i="3"/>
  <c r="G15" i="3"/>
  <c r="E15" i="3"/>
  <c r="D15" i="3"/>
  <c r="B15" i="3"/>
  <c r="P14" i="3"/>
  <c r="N14" i="3"/>
  <c r="M14" i="3"/>
  <c r="K14" i="3"/>
  <c r="J14" i="3"/>
  <c r="H14" i="3"/>
  <c r="G14" i="3"/>
  <c r="E14" i="3"/>
  <c r="D14" i="3"/>
  <c r="B14" i="3"/>
  <c r="P13" i="3"/>
  <c r="N13" i="3"/>
  <c r="M13" i="3"/>
  <c r="K13" i="3"/>
  <c r="J13" i="3"/>
  <c r="H13" i="3"/>
  <c r="G13" i="3"/>
  <c r="E13" i="3"/>
  <c r="D13" i="3"/>
  <c r="B13" i="3"/>
  <c r="P12" i="3"/>
  <c r="N12" i="3"/>
  <c r="M12" i="3"/>
  <c r="K12" i="3"/>
  <c r="J12" i="3"/>
  <c r="H12" i="3"/>
  <c r="G12" i="3"/>
  <c r="E12" i="3"/>
  <c r="D12" i="3"/>
  <c r="B12" i="3"/>
  <c r="P11" i="3"/>
  <c r="N11" i="3"/>
  <c r="M11" i="3"/>
  <c r="K11" i="3"/>
  <c r="J11" i="3"/>
  <c r="H11" i="3"/>
  <c r="G11" i="3"/>
  <c r="E11" i="3"/>
  <c r="D11" i="3"/>
  <c r="B11" i="3"/>
  <c r="P10" i="3"/>
  <c r="N10" i="3"/>
  <c r="M10" i="3"/>
  <c r="K10" i="3"/>
  <c r="J10" i="3"/>
  <c r="H10" i="3"/>
  <c r="G10" i="3"/>
  <c r="E10" i="3"/>
  <c r="D10" i="3"/>
  <c r="B10" i="3"/>
  <c r="P9" i="3"/>
  <c r="N9" i="3"/>
  <c r="M9" i="3"/>
  <c r="K9" i="3"/>
  <c r="J9" i="3"/>
  <c r="H9" i="3"/>
  <c r="G9" i="3"/>
  <c r="E9" i="3"/>
  <c r="D9" i="3"/>
  <c r="B9" i="3"/>
  <c r="P8" i="3"/>
  <c r="N8" i="3"/>
  <c r="M8" i="3"/>
  <c r="K8" i="3"/>
  <c r="J8" i="3"/>
  <c r="H8" i="3"/>
  <c r="G8" i="3"/>
  <c r="E8" i="3"/>
  <c r="D8" i="3"/>
  <c r="B8" i="3"/>
  <c r="P7" i="3"/>
  <c r="N7" i="3"/>
  <c r="M7" i="3"/>
  <c r="K7" i="3"/>
  <c r="J7" i="3"/>
  <c r="H7" i="3"/>
  <c r="G7" i="3"/>
  <c r="E7" i="3"/>
  <c r="D7" i="3"/>
  <c r="B7" i="3"/>
  <c r="AT21" i="2"/>
  <c r="AS21" i="2"/>
  <c r="AR21" i="2"/>
  <c r="AQ21" i="2"/>
  <c r="AP21" i="2"/>
  <c r="AO21" i="2"/>
  <c r="AN21" i="2"/>
  <c r="AM21" i="2"/>
  <c r="AL21" i="2"/>
  <c r="AK21" i="2"/>
  <c r="AJ21" i="2"/>
  <c r="AI21" i="2"/>
  <c r="AH21" i="2"/>
  <c r="AG21" i="2"/>
  <c r="AF21" i="2"/>
  <c r="AE21" i="2"/>
  <c r="AD21" i="2"/>
  <c r="AC21" i="2"/>
  <c r="AB21" i="2"/>
  <c r="AA21" i="2"/>
  <c r="Z21" i="2"/>
  <c r="Y21" i="2"/>
  <c r="X21" i="2"/>
  <c r="W21" i="2"/>
  <c r="V21" i="2"/>
  <c r="U21" i="2"/>
  <c r="T21" i="2"/>
  <c r="S21" i="2"/>
  <c r="R21" i="2"/>
  <c r="Q21" i="2"/>
  <c r="P21" i="2"/>
  <c r="O21" i="2"/>
  <c r="M21" i="2"/>
  <c r="L21" i="2"/>
  <c r="J21" i="2"/>
  <c r="I21" i="2"/>
  <c r="G21" i="2"/>
  <c r="F21" i="2"/>
  <c r="AT20" i="2"/>
  <c r="AS20" i="2"/>
  <c r="AR20" i="2"/>
  <c r="AQ20" i="2"/>
  <c r="AP20" i="2"/>
  <c r="AO20" i="2"/>
  <c r="AN20" i="2"/>
  <c r="AM20" i="2"/>
  <c r="AL20" i="2"/>
  <c r="AK20" i="2"/>
  <c r="AJ20" i="2"/>
  <c r="AI20" i="2"/>
  <c r="AH20" i="2"/>
  <c r="AG20" i="2"/>
  <c r="AF20" i="2"/>
  <c r="AE20" i="2"/>
  <c r="AD20" i="2"/>
  <c r="AC20" i="2"/>
  <c r="AB20" i="2"/>
  <c r="AA20" i="2"/>
  <c r="Z20" i="2"/>
  <c r="Y20" i="2"/>
  <c r="X20" i="2"/>
  <c r="W20" i="2"/>
  <c r="V20" i="2"/>
  <c r="U20" i="2"/>
  <c r="T20" i="2"/>
  <c r="S20" i="2"/>
  <c r="R20" i="2"/>
  <c r="Q20" i="2"/>
  <c r="P20" i="2"/>
  <c r="O20" i="2"/>
  <c r="M20" i="2"/>
  <c r="L20" i="2"/>
  <c r="J20" i="2"/>
  <c r="I20" i="2"/>
  <c r="G20" i="2"/>
  <c r="F20" i="2"/>
  <c r="AT19" i="2"/>
  <c r="AS19" i="2"/>
  <c r="AR19" i="2"/>
  <c r="AQ19" i="2"/>
  <c r="AP19" i="2"/>
  <c r="AO19" i="2"/>
  <c r="AN19" i="2"/>
  <c r="AM19" i="2"/>
  <c r="AL19" i="2"/>
  <c r="AK19" i="2"/>
  <c r="AJ19" i="2"/>
  <c r="AI19" i="2"/>
  <c r="AH19" i="2"/>
  <c r="AG19" i="2"/>
  <c r="AF19" i="2"/>
  <c r="AE19" i="2"/>
  <c r="AD19" i="2"/>
  <c r="AC19" i="2"/>
  <c r="AB19" i="2"/>
  <c r="AA19" i="2"/>
  <c r="Z19" i="2"/>
  <c r="Y19" i="2"/>
  <c r="X19" i="2"/>
  <c r="W19" i="2"/>
  <c r="V19" i="2"/>
  <c r="U19" i="2"/>
  <c r="T19" i="2"/>
  <c r="S19" i="2"/>
  <c r="R19" i="2"/>
  <c r="Q19" i="2"/>
  <c r="P19" i="2"/>
  <c r="O19" i="2"/>
  <c r="M19" i="2"/>
  <c r="L19" i="2"/>
  <c r="J19" i="2"/>
  <c r="I19" i="2"/>
  <c r="G19" i="2"/>
  <c r="F19" i="2"/>
  <c r="AT18" i="2"/>
  <c r="AS18" i="2"/>
  <c r="AR18" i="2"/>
  <c r="AQ18" i="2"/>
  <c r="AP18" i="2"/>
  <c r="AO18" i="2"/>
  <c r="AN18" i="2"/>
  <c r="AM18" i="2"/>
  <c r="AL18" i="2"/>
  <c r="AK18" i="2"/>
  <c r="AJ18" i="2"/>
  <c r="AI18" i="2"/>
  <c r="AH18" i="2"/>
  <c r="AG18" i="2"/>
  <c r="AF18" i="2"/>
  <c r="AE18" i="2"/>
  <c r="AD18" i="2"/>
  <c r="AC18" i="2"/>
  <c r="AB18" i="2"/>
  <c r="AA18" i="2"/>
  <c r="Z18" i="2"/>
  <c r="Y18" i="2"/>
  <c r="X18" i="2"/>
  <c r="W18" i="2"/>
  <c r="V18" i="2"/>
  <c r="U18" i="2"/>
  <c r="T18" i="2"/>
  <c r="S18" i="2"/>
  <c r="R18" i="2"/>
  <c r="Q18" i="2"/>
  <c r="P18" i="2"/>
  <c r="O18" i="2"/>
  <c r="M18" i="2"/>
  <c r="L18" i="2"/>
  <c r="J18" i="2"/>
  <c r="I18" i="2"/>
  <c r="G18" i="2"/>
  <c r="F18" i="2"/>
  <c r="AT17" i="2"/>
  <c r="AS17" i="2"/>
  <c r="AR17" i="2"/>
  <c r="AQ17" i="2"/>
  <c r="AP17" i="2"/>
  <c r="AO17" i="2"/>
  <c r="AN17" i="2"/>
  <c r="AM17" i="2"/>
  <c r="AL17" i="2"/>
  <c r="AK17" i="2"/>
  <c r="AJ17" i="2"/>
  <c r="AI17" i="2"/>
  <c r="AH17" i="2"/>
  <c r="AG17" i="2"/>
  <c r="AF17" i="2"/>
  <c r="AE17" i="2"/>
  <c r="AD17" i="2"/>
  <c r="AC17" i="2"/>
  <c r="AB17" i="2"/>
  <c r="AA17" i="2"/>
  <c r="Z17" i="2"/>
  <c r="Y17" i="2"/>
  <c r="X17" i="2"/>
  <c r="W17" i="2"/>
  <c r="V17" i="2"/>
  <c r="U17" i="2"/>
  <c r="T17" i="2"/>
  <c r="S17" i="2"/>
  <c r="R17" i="2"/>
  <c r="Q17" i="2"/>
  <c r="P17" i="2"/>
  <c r="O17" i="2"/>
  <c r="M17" i="2"/>
  <c r="L17" i="2"/>
  <c r="J17" i="2"/>
  <c r="I17" i="2"/>
  <c r="G17" i="2"/>
  <c r="F17" i="2"/>
  <c r="AT16" i="2"/>
  <c r="AS16" i="2"/>
  <c r="AR16" i="2"/>
  <c r="AQ16" i="2"/>
  <c r="AP16" i="2"/>
  <c r="AO16" i="2"/>
  <c r="AN16" i="2"/>
  <c r="AM16" i="2"/>
  <c r="AL16" i="2"/>
  <c r="AK16" i="2"/>
  <c r="AJ16" i="2"/>
  <c r="AI16" i="2"/>
  <c r="AH16" i="2"/>
  <c r="AG16" i="2"/>
  <c r="AF16" i="2"/>
  <c r="AE16" i="2"/>
  <c r="AD16" i="2"/>
  <c r="AC16" i="2"/>
  <c r="AB16" i="2"/>
  <c r="AA16" i="2"/>
  <c r="Z16" i="2"/>
  <c r="Y16" i="2"/>
  <c r="X16" i="2"/>
  <c r="W16" i="2"/>
  <c r="V16" i="2"/>
  <c r="U16" i="2"/>
  <c r="T16" i="2"/>
  <c r="S16" i="2"/>
  <c r="R16" i="2"/>
  <c r="Q16" i="2"/>
  <c r="P16" i="2"/>
  <c r="O16" i="2"/>
  <c r="M16" i="2"/>
  <c r="L16" i="2"/>
  <c r="J16" i="2"/>
  <c r="I16" i="2"/>
  <c r="G16" i="2"/>
  <c r="F16" i="2"/>
  <c r="AT15" i="2"/>
  <c r="AS15" i="2"/>
  <c r="AR15" i="2"/>
  <c r="AQ15" i="2"/>
  <c r="AP15" i="2"/>
  <c r="AO15" i="2"/>
  <c r="AN15" i="2"/>
  <c r="AM15" i="2"/>
  <c r="AL15" i="2"/>
  <c r="AK15" i="2"/>
  <c r="AJ15" i="2"/>
  <c r="AI15" i="2"/>
  <c r="AH15" i="2"/>
  <c r="AG15" i="2"/>
  <c r="AF15" i="2"/>
  <c r="AE15" i="2"/>
  <c r="AD15" i="2"/>
  <c r="AC15" i="2"/>
  <c r="AB15" i="2"/>
  <c r="AA15" i="2"/>
  <c r="Z15" i="2"/>
  <c r="Y15" i="2"/>
  <c r="X15" i="2"/>
  <c r="W15" i="2"/>
  <c r="V15" i="2"/>
  <c r="U15" i="2"/>
  <c r="T15" i="2"/>
  <c r="S15" i="2"/>
  <c r="R15" i="2"/>
  <c r="Q15" i="2"/>
  <c r="P15" i="2"/>
  <c r="O15" i="2"/>
  <c r="M15" i="2"/>
  <c r="L15" i="2"/>
  <c r="J15" i="2"/>
  <c r="I15" i="2"/>
  <c r="G15" i="2"/>
  <c r="F15" i="2"/>
  <c r="AT14" i="2"/>
  <c r="AS14" i="2"/>
  <c r="AR14" i="2"/>
  <c r="AQ14" i="2"/>
  <c r="AP14" i="2"/>
  <c r="AO14" i="2"/>
  <c r="AN14" i="2"/>
  <c r="AM14" i="2"/>
  <c r="AL14" i="2"/>
  <c r="AK14" i="2"/>
  <c r="AJ14" i="2"/>
  <c r="AI14" i="2"/>
  <c r="AH14" i="2"/>
  <c r="AG14" i="2"/>
  <c r="AF14" i="2"/>
  <c r="AE14" i="2"/>
  <c r="AD14" i="2"/>
  <c r="AC14" i="2"/>
  <c r="AB14" i="2"/>
  <c r="AA14" i="2"/>
  <c r="Z14" i="2"/>
  <c r="Y14" i="2"/>
  <c r="X14" i="2"/>
  <c r="W14" i="2"/>
  <c r="V14" i="2"/>
  <c r="U14" i="2"/>
  <c r="T14" i="2"/>
  <c r="S14" i="2"/>
  <c r="R14" i="2"/>
  <c r="Q14" i="2"/>
  <c r="P14" i="2"/>
  <c r="O14" i="2"/>
  <c r="M14" i="2"/>
  <c r="L14" i="2"/>
  <c r="J14" i="2"/>
  <c r="I14" i="2"/>
  <c r="G14" i="2"/>
  <c r="F14" i="2"/>
  <c r="AT13" i="2"/>
  <c r="AS13" i="2"/>
  <c r="AR13" i="2"/>
  <c r="AQ13" i="2"/>
  <c r="AP13" i="2"/>
  <c r="AO13" i="2"/>
  <c r="AN13" i="2"/>
  <c r="AM13" i="2"/>
  <c r="AL13" i="2"/>
  <c r="AK13" i="2"/>
  <c r="AJ13" i="2"/>
  <c r="AI13" i="2"/>
  <c r="AH13" i="2"/>
  <c r="AG13" i="2"/>
  <c r="AF13" i="2"/>
  <c r="AE13" i="2"/>
  <c r="AD13" i="2"/>
  <c r="AC13" i="2"/>
  <c r="AB13" i="2"/>
  <c r="AA13" i="2"/>
  <c r="Z13" i="2"/>
  <c r="Y13" i="2"/>
  <c r="X13" i="2"/>
  <c r="W13" i="2"/>
  <c r="V13" i="2"/>
  <c r="U13" i="2"/>
  <c r="T13" i="2"/>
  <c r="S13" i="2"/>
  <c r="R13" i="2"/>
  <c r="Q13" i="2"/>
  <c r="P13" i="2"/>
  <c r="O13" i="2"/>
  <c r="M13" i="2"/>
  <c r="L13" i="2"/>
  <c r="J13" i="2"/>
  <c r="I13" i="2"/>
  <c r="G13" i="2"/>
  <c r="F13" i="2"/>
  <c r="AT12" i="2"/>
  <c r="AS12" i="2"/>
  <c r="AR12" i="2"/>
  <c r="AQ12" i="2"/>
  <c r="AP12" i="2"/>
  <c r="AO12" i="2"/>
  <c r="AN12" i="2"/>
  <c r="AM12" i="2"/>
  <c r="AL12" i="2"/>
  <c r="AK12" i="2"/>
  <c r="AJ12" i="2"/>
  <c r="AI12" i="2"/>
  <c r="AH12" i="2"/>
  <c r="AG12" i="2"/>
  <c r="AF12" i="2"/>
  <c r="AE12" i="2"/>
  <c r="AD12" i="2"/>
  <c r="AC12" i="2"/>
  <c r="AB12" i="2"/>
  <c r="AA12" i="2"/>
  <c r="Z12" i="2"/>
  <c r="Y12" i="2"/>
  <c r="X12" i="2"/>
  <c r="W12" i="2"/>
  <c r="V12" i="2"/>
  <c r="U12" i="2"/>
  <c r="T12" i="2"/>
  <c r="S12" i="2"/>
  <c r="R12" i="2"/>
  <c r="Q12" i="2"/>
  <c r="P12" i="2"/>
  <c r="O12" i="2"/>
  <c r="M12" i="2"/>
  <c r="L12" i="2"/>
  <c r="J12" i="2"/>
  <c r="I12" i="2"/>
  <c r="G12" i="2"/>
  <c r="F12" i="2"/>
  <c r="AT11" i="2"/>
  <c r="AS11" i="2"/>
  <c r="AR11" i="2"/>
  <c r="AQ11" i="2"/>
  <c r="AP11" i="2"/>
  <c r="AO11" i="2"/>
  <c r="AN11" i="2"/>
  <c r="AM11" i="2"/>
  <c r="AL11" i="2"/>
  <c r="AK11" i="2"/>
  <c r="AJ11" i="2"/>
  <c r="AI11" i="2"/>
  <c r="AH11" i="2"/>
  <c r="AG11" i="2"/>
  <c r="AF11" i="2"/>
  <c r="AE11" i="2"/>
  <c r="AD11" i="2"/>
  <c r="AC11" i="2"/>
  <c r="AB11" i="2"/>
  <c r="AA11" i="2"/>
  <c r="Z11" i="2"/>
  <c r="Y11" i="2"/>
  <c r="X11" i="2"/>
  <c r="W11" i="2"/>
  <c r="V11" i="2"/>
  <c r="U11" i="2"/>
  <c r="T11" i="2"/>
  <c r="S11" i="2"/>
  <c r="R11" i="2"/>
  <c r="Q11" i="2"/>
  <c r="P11" i="2"/>
  <c r="O11" i="2"/>
  <c r="M11" i="2"/>
  <c r="L11" i="2"/>
  <c r="J11" i="2"/>
  <c r="I11" i="2"/>
  <c r="G11" i="2"/>
  <c r="F11" i="2"/>
  <c r="AT10" i="2"/>
  <c r="AS10" i="2"/>
  <c r="AR10" i="2"/>
  <c r="AQ10" i="2"/>
  <c r="AP10" i="2"/>
  <c r="AO10" i="2"/>
  <c r="AN10" i="2"/>
  <c r="AM10" i="2"/>
  <c r="AL10" i="2"/>
  <c r="AK10" i="2"/>
  <c r="AJ10" i="2"/>
  <c r="AI10" i="2"/>
  <c r="AH10" i="2"/>
  <c r="AG10" i="2"/>
  <c r="AF10" i="2"/>
  <c r="AE10" i="2"/>
  <c r="AD10" i="2"/>
  <c r="AC10" i="2"/>
  <c r="AB10" i="2"/>
  <c r="AA10" i="2"/>
  <c r="Z10" i="2"/>
  <c r="Y10" i="2"/>
  <c r="X10" i="2"/>
  <c r="W10" i="2"/>
  <c r="V10" i="2"/>
  <c r="U10" i="2"/>
  <c r="T10" i="2"/>
  <c r="S10" i="2"/>
  <c r="R10" i="2"/>
  <c r="Q10" i="2"/>
  <c r="P10" i="2"/>
  <c r="O10" i="2"/>
  <c r="M10" i="2"/>
  <c r="L10" i="2"/>
  <c r="J10" i="2"/>
  <c r="I10" i="2"/>
  <c r="G10" i="2"/>
  <c r="F10" i="2"/>
  <c r="AT9" i="2"/>
  <c r="AS9" i="2"/>
  <c r="AR9" i="2"/>
  <c r="AQ9" i="2"/>
  <c r="AP9" i="2"/>
  <c r="AO9" i="2"/>
  <c r="AN9" i="2"/>
  <c r="AM9" i="2"/>
  <c r="AL9" i="2"/>
  <c r="AK9" i="2"/>
  <c r="AJ9" i="2"/>
  <c r="AI9" i="2"/>
  <c r="AH9" i="2"/>
  <c r="AG9" i="2"/>
  <c r="AF9" i="2"/>
  <c r="AE9" i="2"/>
  <c r="AD9" i="2"/>
  <c r="AC9" i="2"/>
  <c r="AB9" i="2"/>
  <c r="AA9" i="2"/>
  <c r="Z9" i="2"/>
  <c r="Y9" i="2"/>
  <c r="X9" i="2"/>
  <c r="W9" i="2"/>
  <c r="V9" i="2"/>
  <c r="U9" i="2"/>
  <c r="T9" i="2"/>
  <c r="S9" i="2"/>
  <c r="R9" i="2"/>
  <c r="Q9" i="2"/>
  <c r="O9" i="2"/>
  <c r="P9" i="2"/>
  <c r="M9" i="2"/>
  <c r="L9" i="2"/>
  <c r="J9" i="2"/>
  <c r="I9" i="2"/>
  <c r="G9" i="2"/>
  <c r="F9" i="2"/>
  <c r="AT8" i="2"/>
  <c r="AS8" i="2"/>
  <c r="AR8" i="2"/>
  <c r="AQ8" i="2"/>
  <c r="AP8" i="2"/>
  <c r="AO8" i="2"/>
  <c r="AN8" i="2"/>
  <c r="AM8" i="2"/>
  <c r="AL8" i="2"/>
  <c r="AK8" i="2"/>
  <c r="AJ8" i="2"/>
  <c r="AI8" i="2"/>
  <c r="AH8" i="2"/>
  <c r="AG8" i="2"/>
  <c r="AF8" i="2"/>
  <c r="AE8" i="2"/>
  <c r="AD8" i="2"/>
  <c r="AC8" i="2"/>
  <c r="AB8" i="2"/>
  <c r="AA8" i="2"/>
  <c r="Z8" i="2"/>
  <c r="Y8" i="2"/>
  <c r="X8" i="2"/>
  <c r="W8" i="2"/>
  <c r="V8" i="2"/>
  <c r="U8" i="2"/>
  <c r="T8" i="2"/>
  <c r="S8" i="2"/>
  <c r="R8" i="2"/>
  <c r="Q8" i="2"/>
  <c r="O8" i="2"/>
  <c r="P8" i="2"/>
  <c r="M8" i="2"/>
  <c r="L8" i="2"/>
  <c r="J8" i="2"/>
  <c r="I8" i="2"/>
  <c r="G8" i="2"/>
  <c r="F8"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L7" i="2"/>
  <c r="M7" i="2"/>
  <c r="J7" i="2"/>
  <c r="I7" i="2"/>
  <c r="G7" i="2"/>
  <c r="F7" i="2"/>
  <c r="AT6" i="2"/>
  <c r="AT23" i="2" s="1"/>
  <c r="AS6" i="2"/>
  <c r="AS23" i="2" s="1"/>
  <c r="AR6" i="2"/>
  <c r="AR23" i="2" s="1"/>
  <c r="AQ6" i="2"/>
  <c r="AQ23" i="2" s="1"/>
  <c r="AP6" i="2"/>
  <c r="AP23" i="2" s="1"/>
  <c r="AO6" i="2"/>
  <c r="AO23" i="2" s="1"/>
  <c r="AN6" i="2"/>
  <c r="AN23" i="2" s="1"/>
  <c r="AM6" i="2"/>
  <c r="AM23" i="2" s="1"/>
  <c r="AL6" i="2"/>
  <c r="AL23" i="2" s="1"/>
  <c r="AK6" i="2"/>
  <c r="AK23" i="2" s="1"/>
  <c r="AJ6" i="2"/>
  <c r="AJ23" i="2" s="1"/>
  <c r="AI6" i="2"/>
  <c r="AI23" i="2" s="1"/>
  <c r="AH6" i="2"/>
  <c r="AH23" i="2" s="1"/>
  <c r="AG6" i="2"/>
  <c r="AG23" i="2" s="1"/>
  <c r="AF6" i="2"/>
  <c r="AF23" i="2" s="1"/>
  <c r="AE6" i="2"/>
  <c r="AE23" i="2" s="1"/>
  <c r="AD6" i="2"/>
  <c r="AD23" i="2" s="1"/>
  <c r="AC6" i="2"/>
  <c r="AC23" i="2" s="1"/>
  <c r="AB6" i="2"/>
  <c r="AB23" i="2" s="1"/>
  <c r="AA6" i="2"/>
  <c r="AA23" i="2" s="1"/>
  <c r="Z6" i="2"/>
  <c r="Z23" i="2" s="1"/>
  <c r="Y6" i="2"/>
  <c r="Y23" i="2" s="1"/>
  <c r="X6" i="2"/>
  <c r="X23" i="2" s="1"/>
  <c r="W6" i="2"/>
  <c r="W23" i="2" s="1"/>
  <c r="V6" i="2"/>
  <c r="V23" i="2" s="1"/>
  <c r="U6" i="2"/>
  <c r="U23" i="2" s="1"/>
  <c r="T6" i="2"/>
  <c r="T23" i="2" s="1"/>
  <c r="S6" i="2"/>
  <c r="R6" i="2"/>
  <c r="P6" i="2"/>
  <c r="O6" i="2"/>
  <c r="M6" i="2"/>
  <c r="L6" i="2"/>
  <c r="I6" i="2"/>
  <c r="G6" i="2"/>
  <c r="F6" i="2"/>
  <c r="F23" i="2" s="1"/>
  <c r="E23" i="2"/>
  <c r="BC21" i="1"/>
  <c r="BB21" i="1"/>
  <c r="BA21" i="1"/>
  <c r="AZ21" i="1"/>
  <c r="AY21" i="1"/>
  <c r="AX21"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R21" i="1"/>
  <c r="Q21" i="1"/>
  <c r="P21" i="1"/>
  <c r="O21" i="1"/>
  <c r="M21" i="1"/>
  <c r="L21" i="1"/>
  <c r="J21" i="1"/>
  <c r="I21" i="1"/>
  <c r="G21" i="1"/>
  <c r="F21" i="1"/>
  <c r="BC20" i="1"/>
  <c r="BB20" i="1"/>
  <c r="BA20" i="1"/>
  <c r="AZ20" i="1"/>
  <c r="AY20" i="1"/>
  <c r="AX20" i="1"/>
  <c r="AW20" i="1"/>
  <c r="AV20" i="1"/>
  <c r="AU20" i="1"/>
  <c r="AT20" i="1"/>
  <c r="AS20" i="1"/>
  <c r="AR20" i="1"/>
  <c r="AQ20" i="1"/>
  <c r="AP20" i="1"/>
  <c r="AO20" i="1"/>
  <c r="AN20" i="1"/>
  <c r="AM20" i="1"/>
  <c r="AL20" i="1"/>
  <c r="AK20" i="1"/>
  <c r="AJ20" i="1"/>
  <c r="AI20" i="1"/>
  <c r="AH20" i="1"/>
  <c r="AG20" i="1"/>
  <c r="AF20" i="1"/>
  <c r="AE20" i="1"/>
  <c r="AD20" i="1"/>
  <c r="AC20" i="1"/>
  <c r="AB20" i="1"/>
  <c r="AA20" i="1"/>
  <c r="Z20" i="1"/>
  <c r="Y20" i="1"/>
  <c r="X20" i="1"/>
  <c r="W20" i="1"/>
  <c r="V20" i="1"/>
  <c r="U20" i="1"/>
  <c r="T20" i="1"/>
  <c r="S20" i="1"/>
  <c r="R20" i="1"/>
  <c r="Q20" i="1"/>
  <c r="P20" i="1"/>
  <c r="O20" i="1"/>
  <c r="M20" i="1"/>
  <c r="L20" i="1"/>
  <c r="J20" i="1"/>
  <c r="I20" i="1"/>
  <c r="G20" i="1"/>
  <c r="F20" i="1"/>
  <c r="BC19" i="1"/>
  <c r="BB19" i="1"/>
  <c r="BA19" i="1"/>
  <c r="AZ19" i="1"/>
  <c r="AY19" i="1"/>
  <c r="AX19"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R19" i="1"/>
  <c r="Q19" i="1"/>
  <c r="P19" i="1"/>
  <c r="O19" i="1"/>
  <c r="M19" i="1"/>
  <c r="L19" i="1"/>
  <c r="J19" i="1"/>
  <c r="I19" i="1"/>
  <c r="G19" i="1"/>
  <c r="F19" i="1"/>
  <c r="BC18" i="1"/>
  <c r="BB18" i="1"/>
  <c r="BA18" i="1"/>
  <c r="AZ18" i="1"/>
  <c r="AY18" i="1"/>
  <c r="AX18" i="1"/>
  <c r="AW18" i="1"/>
  <c r="AV18" i="1"/>
  <c r="AU18" i="1"/>
  <c r="AT18" i="1"/>
  <c r="AS18" i="1"/>
  <c r="AR18" i="1"/>
  <c r="AQ18" i="1"/>
  <c r="AP18" i="1"/>
  <c r="AO18" i="1"/>
  <c r="AN18" i="1"/>
  <c r="AM18" i="1"/>
  <c r="AL18" i="1"/>
  <c r="AK18" i="1"/>
  <c r="AJ18" i="1"/>
  <c r="AI18" i="1"/>
  <c r="AH18" i="1"/>
  <c r="AG18" i="1"/>
  <c r="AF18" i="1"/>
  <c r="AE18" i="1"/>
  <c r="AD18" i="1"/>
  <c r="AC18" i="1"/>
  <c r="AB18" i="1"/>
  <c r="AA18" i="1"/>
  <c r="Z18" i="1"/>
  <c r="Y18" i="1"/>
  <c r="X18" i="1"/>
  <c r="W18" i="1"/>
  <c r="V18" i="1"/>
  <c r="U18" i="1"/>
  <c r="T18" i="1"/>
  <c r="S18" i="1"/>
  <c r="R18" i="1"/>
  <c r="Q18" i="1"/>
  <c r="P18" i="1"/>
  <c r="O18" i="1"/>
  <c r="M18" i="1"/>
  <c r="L18" i="1"/>
  <c r="J18" i="1"/>
  <c r="I18" i="1"/>
  <c r="G18" i="1"/>
  <c r="F18" i="1"/>
  <c r="BC17" i="1"/>
  <c r="BB17" i="1"/>
  <c r="BA17" i="1"/>
  <c r="AZ17" i="1"/>
  <c r="AY17" i="1"/>
  <c r="AX17" i="1"/>
  <c r="AW17" i="1"/>
  <c r="AV17" i="1"/>
  <c r="AU17" i="1"/>
  <c r="AT17" i="1"/>
  <c r="AS17" i="1"/>
  <c r="AR17" i="1"/>
  <c r="AQ17" i="1"/>
  <c r="AP17" i="1"/>
  <c r="AO17" i="1"/>
  <c r="AN17" i="1"/>
  <c r="AM17" i="1"/>
  <c r="AL17" i="1"/>
  <c r="AK17" i="1"/>
  <c r="AJ17" i="1"/>
  <c r="AI17" i="1"/>
  <c r="AH17" i="1"/>
  <c r="AG17" i="1"/>
  <c r="AF17" i="1"/>
  <c r="AE17" i="1"/>
  <c r="AD17" i="1"/>
  <c r="AC17" i="1"/>
  <c r="AB17" i="1"/>
  <c r="AA17" i="1"/>
  <c r="Z17" i="1"/>
  <c r="Y17" i="1"/>
  <c r="X17" i="1"/>
  <c r="W17" i="1"/>
  <c r="V17" i="1"/>
  <c r="U17" i="1"/>
  <c r="T17" i="1"/>
  <c r="S17" i="1"/>
  <c r="R17" i="1"/>
  <c r="Q17" i="1"/>
  <c r="P17" i="1"/>
  <c r="O17" i="1"/>
  <c r="M17" i="1"/>
  <c r="L17" i="1"/>
  <c r="J17" i="1"/>
  <c r="I17" i="1"/>
  <c r="G17" i="1"/>
  <c r="F17"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M16" i="1"/>
  <c r="L16" i="1"/>
  <c r="J16" i="1"/>
  <c r="I16" i="1"/>
  <c r="G16" i="1"/>
  <c r="F16" i="1"/>
  <c r="BC15" i="1"/>
  <c r="BB15" i="1"/>
  <c r="BA15" i="1"/>
  <c r="AZ15" i="1"/>
  <c r="AY15" i="1"/>
  <c r="AX15" i="1"/>
  <c r="AW15" i="1"/>
  <c r="AV15" i="1"/>
  <c r="AU15" i="1"/>
  <c r="AT15" i="1"/>
  <c r="AS15" i="1"/>
  <c r="AR15" i="1"/>
  <c r="AQ15" i="1"/>
  <c r="AP15" i="1"/>
  <c r="AO15" i="1"/>
  <c r="AN15" i="1"/>
  <c r="AM15" i="1"/>
  <c r="AL15" i="1"/>
  <c r="AK15" i="1"/>
  <c r="AJ15" i="1"/>
  <c r="AI15" i="1"/>
  <c r="AH15" i="1"/>
  <c r="AG15" i="1"/>
  <c r="AF15" i="1"/>
  <c r="AE15" i="1"/>
  <c r="AD15" i="1"/>
  <c r="AC15" i="1"/>
  <c r="AB15" i="1"/>
  <c r="AA15" i="1"/>
  <c r="Z15" i="1"/>
  <c r="Y15" i="1"/>
  <c r="X15" i="1"/>
  <c r="W15" i="1"/>
  <c r="V15" i="1"/>
  <c r="U15" i="1"/>
  <c r="T15" i="1"/>
  <c r="S15" i="1"/>
  <c r="R15" i="1"/>
  <c r="Q15" i="1"/>
  <c r="P15" i="1"/>
  <c r="O15" i="1"/>
  <c r="M15" i="1"/>
  <c r="L15" i="1"/>
  <c r="J15" i="1"/>
  <c r="I15" i="1"/>
  <c r="G15" i="1"/>
  <c r="F15" i="1"/>
  <c r="BC14" i="1"/>
  <c r="BB14" i="1"/>
  <c r="BA14" i="1"/>
  <c r="AZ14" i="1"/>
  <c r="AY14" i="1"/>
  <c r="AX14" i="1"/>
  <c r="AW14" i="1"/>
  <c r="AV14" i="1"/>
  <c r="AU14" i="1"/>
  <c r="AT14" i="1"/>
  <c r="AS14" i="1"/>
  <c r="AR14" i="1"/>
  <c r="AQ14" i="1"/>
  <c r="AP14" i="1"/>
  <c r="AO14" i="1"/>
  <c r="AN14" i="1"/>
  <c r="AM14" i="1"/>
  <c r="AL14" i="1"/>
  <c r="AK14" i="1"/>
  <c r="AJ14" i="1"/>
  <c r="AI14" i="1"/>
  <c r="AH14" i="1"/>
  <c r="AG14" i="1"/>
  <c r="AF14" i="1"/>
  <c r="AE14" i="1"/>
  <c r="AD14" i="1"/>
  <c r="AC14" i="1"/>
  <c r="AB14" i="1"/>
  <c r="AA14" i="1"/>
  <c r="Z14" i="1"/>
  <c r="Y14" i="1"/>
  <c r="X14" i="1"/>
  <c r="W14" i="1"/>
  <c r="V14" i="1"/>
  <c r="U14" i="1"/>
  <c r="T14" i="1"/>
  <c r="S14" i="1"/>
  <c r="R14" i="1"/>
  <c r="Q14" i="1"/>
  <c r="P14" i="1"/>
  <c r="O14" i="1"/>
  <c r="M14" i="1"/>
  <c r="L14" i="1"/>
  <c r="J14" i="1"/>
  <c r="I14" i="1"/>
  <c r="G14" i="1"/>
  <c r="F14" i="1"/>
  <c r="BC13" i="1"/>
  <c r="BB13" i="1"/>
  <c r="BA13" i="1"/>
  <c r="AZ13" i="1"/>
  <c r="AY13" i="1"/>
  <c r="AX13" i="1"/>
  <c r="AW13" i="1"/>
  <c r="AV13" i="1"/>
  <c r="AU13" i="1"/>
  <c r="AT13" i="1"/>
  <c r="AS13" i="1"/>
  <c r="AR13" i="1"/>
  <c r="AQ13" i="1"/>
  <c r="AP13" i="1"/>
  <c r="AO13" i="1"/>
  <c r="AN13" i="1"/>
  <c r="AM13" i="1"/>
  <c r="AL13" i="1"/>
  <c r="AK13" i="1"/>
  <c r="AJ13" i="1"/>
  <c r="AI13" i="1"/>
  <c r="AH13" i="1"/>
  <c r="AG13" i="1"/>
  <c r="AF13" i="1"/>
  <c r="AE13" i="1"/>
  <c r="AD13" i="1"/>
  <c r="AC13" i="1"/>
  <c r="AB13" i="1"/>
  <c r="AA13" i="1"/>
  <c r="Z13" i="1"/>
  <c r="Y13" i="1"/>
  <c r="X13" i="1"/>
  <c r="W13" i="1"/>
  <c r="V13" i="1"/>
  <c r="U13" i="1"/>
  <c r="T13" i="1"/>
  <c r="S13" i="1"/>
  <c r="R13" i="1"/>
  <c r="Q13" i="1"/>
  <c r="P13" i="1"/>
  <c r="O13" i="1"/>
  <c r="M13" i="1"/>
  <c r="L13" i="1"/>
  <c r="J13" i="1"/>
  <c r="I13" i="1"/>
  <c r="G13" i="1"/>
  <c r="F13" i="1"/>
  <c r="BC12" i="1"/>
  <c r="BB12" i="1"/>
  <c r="BA12" i="1"/>
  <c r="AZ12" i="1"/>
  <c r="AY12" i="1"/>
  <c r="AX12" i="1"/>
  <c r="AW12" i="1"/>
  <c r="AV12" i="1"/>
  <c r="AU12"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O12" i="1"/>
  <c r="M12" i="1"/>
  <c r="L12" i="1"/>
  <c r="J12" i="1"/>
  <c r="I12" i="1"/>
  <c r="G12" i="1"/>
  <c r="F12" i="1"/>
  <c r="BC11" i="1"/>
  <c r="BB11" i="1"/>
  <c r="BA11" i="1"/>
  <c r="AZ11" i="1"/>
  <c r="AY11" i="1"/>
  <c r="AX11" i="1"/>
  <c r="AW11" i="1"/>
  <c r="AV11" i="1"/>
  <c r="AU11" i="1"/>
  <c r="AT11" i="1"/>
  <c r="AS11" i="1"/>
  <c r="AR11" i="1"/>
  <c r="AQ11" i="1"/>
  <c r="AP11" i="1"/>
  <c r="AO11" i="1"/>
  <c r="AN11" i="1"/>
  <c r="AM11" i="1"/>
  <c r="AL11" i="1"/>
  <c r="AK11" i="1"/>
  <c r="AJ11" i="1"/>
  <c r="AI11" i="1"/>
  <c r="AH11" i="1"/>
  <c r="AG11" i="1"/>
  <c r="AF11" i="1"/>
  <c r="AE11" i="1"/>
  <c r="AD11" i="1"/>
  <c r="AC11" i="1"/>
  <c r="AB11" i="1"/>
  <c r="AA11" i="1"/>
  <c r="Z11" i="1"/>
  <c r="Y11" i="1"/>
  <c r="X11" i="1"/>
  <c r="W11" i="1"/>
  <c r="V11" i="1"/>
  <c r="U11" i="1"/>
  <c r="T11" i="1"/>
  <c r="S11" i="1"/>
  <c r="R11" i="1"/>
  <c r="Q11" i="1"/>
  <c r="P11" i="1"/>
  <c r="O11" i="1"/>
  <c r="M11" i="1"/>
  <c r="L11" i="1"/>
  <c r="J11" i="1"/>
  <c r="I11" i="1"/>
  <c r="G11" i="1"/>
  <c r="F11" i="1"/>
  <c r="BC10" i="1"/>
  <c r="BB10" i="1"/>
  <c r="BA10" i="1"/>
  <c r="AZ10" i="1"/>
  <c r="AY10" i="1"/>
  <c r="AX10" i="1"/>
  <c r="AW10" i="1"/>
  <c r="AV10" i="1"/>
  <c r="AU10" i="1"/>
  <c r="AT10" i="1"/>
  <c r="AS10" i="1"/>
  <c r="AR10" i="1"/>
  <c r="AQ10" i="1"/>
  <c r="AP10" i="1"/>
  <c r="AO10" i="1"/>
  <c r="AN10" i="1"/>
  <c r="AM10" i="1"/>
  <c r="AL10" i="1"/>
  <c r="AK10" i="1"/>
  <c r="AJ10" i="1"/>
  <c r="AI10" i="1"/>
  <c r="AH10" i="1"/>
  <c r="AG10" i="1"/>
  <c r="AF10" i="1"/>
  <c r="AE10" i="1"/>
  <c r="AD10" i="1"/>
  <c r="AC10" i="1"/>
  <c r="AB10" i="1"/>
  <c r="AA10" i="1"/>
  <c r="Z10" i="1"/>
  <c r="Y10" i="1"/>
  <c r="X10" i="1"/>
  <c r="W10" i="1"/>
  <c r="V10" i="1"/>
  <c r="U10" i="1"/>
  <c r="T10" i="1"/>
  <c r="S10" i="1"/>
  <c r="R10" i="1"/>
  <c r="Q10" i="1"/>
  <c r="P10" i="1"/>
  <c r="O10" i="1"/>
  <c r="M10" i="1"/>
  <c r="L10" i="1"/>
  <c r="J10" i="1"/>
  <c r="I10" i="1"/>
  <c r="G10" i="1"/>
  <c r="F10" i="1"/>
  <c r="BC9" i="1"/>
  <c r="BB9" i="1"/>
  <c r="BA9" i="1"/>
  <c r="AZ9" i="1"/>
  <c r="AY9" i="1"/>
  <c r="AX9" i="1"/>
  <c r="AW9" i="1"/>
  <c r="AV9" i="1"/>
  <c r="AU9" i="1"/>
  <c r="AT9" i="1"/>
  <c r="AS9" i="1"/>
  <c r="AR9" i="1"/>
  <c r="AQ9" i="1"/>
  <c r="AP9" i="1"/>
  <c r="AO9" i="1"/>
  <c r="AN9" i="1"/>
  <c r="AM9" i="1"/>
  <c r="AL9" i="1"/>
  <c r="AK9" i="1"/>
  <c r="AJ9" i="1"/>
  <c r="AI9" i="1"/>
  <c r="AH9" i="1"/>
  <c r="AG9" i="1"/>
  <c r="AF9" i="1"/>
  <c r="AE9" i="1"/>
  <c r="AD9" i="1"/>
  <c r="AC9" i="1"/>
  <c r="AB9" i="1"/>
  <c r="AA9" i="1"/>
  <c r="Z9" i="1"/>
  <c r="Y9" i="1"/>
  <c r="X9" i="1"/>
  <c r="W9" i="1"/>
  <c r="V9" i="1"/>
  <c r="U9" i="1"/>
  <c r="T9" i="1"/>
  <c r="S9" i="1"/>
  <c r="R9" i="1"/>
  <c r="Q9" i="1"/>
  <c r="P9" i="1"/>
  <c r="O9" i="1"/>
  <c r="M9" i="1"/>
  <c r="L9" i="1"/>
  <c r="J9" i="1"/>
  <c r="I9" i="1"/>
  <c r="G9" i="1"/>
  <c r="F9"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M8" i="1"/>
  <c r="L8" i="1"/>
  <c r="J8" i="1"/>
  <c r="I8" i="1"/>
  <c r="G8" i="1"/>
  <c r="F8"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M7" i="1"/>
  <c r="L7" i="1"/>
  <c r="J7" i="1"/>
  <c r="I7" i="1"/>
  <c r="G7" i="1"/>
  <c r="F7" i="1"/>
  <c r="BC6" i="1"/>
  <c r="BB6" i="1"/>
  <c r="BA6" i="1"/>
  <c r="AZ6" i="1"/>
  <c r="AY6" i="1"/>
  <c r="AX6" i="1"/>
  <c r="AW6" i="1"/>
  <c r="AV6" i="1"/>
  <c r="AU6" i="1"/>
  <c r="AT6" i="1"/>
  <c r="AS6" i="1"/>
  <c r="AR6" i="1"/>
  <c r="AQ6" i="1"/>
  <c r="AP6" i="1"/>
  <c r="AO6" i="1"/>
  <c r="AN6" i="1"/>
  <c r="AM6" i="1"/>
  <c r="AL6" i="1"/>
  <c r="AK6" i="1"/>
  <c r="AJ6" i="1"/>
  <c r="AI6" i="1"/>
  <c r="AH6" i="1"/>
  <c r="AG6" i="1"/>
  <c r="AF6" i="1"/>
  <c r="AE6" i="1"/>
  <c r="AD6" i="1"/>
  <c r="AC6" i="1"/>
  <c r="AB6" i="1"/>
  <c r="AA6" i="1"/>
  <c r="Z6" i="1"/>
  <c r="Z23" i="1" s="1"/>
  <c r="Y6" i="1"/>
  <c r="X6" i="1"/>
  <c r="X23" i="1" s="1"/>
  <c r="W6" i="1"/>
  <c r="V6" i="1"/>
  <c r="V23" i="1" s="1"/>
  <c r="U6" i="1"/>
  <c r="T6" i="1"/>
  <c r="T23" i="1" s="1"/>
  <c r="S6" i="1"/>
  <c r="R6" i="1"/>
  <c r="R23" i="1" s="1"/>
  <c r="P6" i="1"/>
  <c r="O6" i="1"/>
  <c r="N23" i="1"/>
  <c r="M6" i="1"/>
  <c r="L6" i="1"/>
  <c r="L23" i="1" s="1"/>
  <c r="J6" i="1"/>
  <c r="J23" i="1" s="1"/>
  <c r="I6" i="1"/>
  <c r="H23" i="1"/>
  <c r="G6" i="1"/>
  <c r="F6" i="1"/>
  <c r="F23" i="1" s="1"/>
  <c r="P23" i="1" l="1"/>
  <c r="S23" i="2"/>
  <c r="G23" i="2"/>
  <c r="AD23" i="1"/>
  <c r="AD22" i="1"/>
  <c r="AH23" i="1"/>
  <c r="AH22" i="1"/>
  <c r="AL23" i="1"/>
  <c r="AL22" i="1"/>
  <c r="AP23" i="1"/>
  <c r="AP22" i="1"/>
  <c r="AT23" i="1"/>
  <c r="AT22" i="1"/>
  <c r="AX23" i="1"/>
  <c r="AX22" i="1"/>
  <c r="BB23" i="1"/>
  <c r="BB22" i="1"/>
  <c r="E22" i="1"/>
  <c r="E23" i="1"/>
  <c r="G22" i="1"/>
  <c r="G23" i="1"/>
  <c r="I22" i="1"/>
  <c r="I23" i="1"/>
  <c r="K22" i="1"/>
  <c r="K23" i="1"/>
  <c r="M22" i="1"/>
  <c r="M23" i="1"/>
  <c r="O22" i="1"/>
  <c r="O23" i="1"/>
  <c r="Q22" i="1"/>
  <c r="Q23" i="1"/>
  <c r="S22" i="1"/>
  <c r="S23" i="1"/>
  <c r="U22" i="1"/>
  <c r="U23" i="1"/>
  <c r="W22" i="1"/>
  <c r="W23" i="1"/>
  <c r="Y22" i="1"/>
  <c r="Y23" i="1"/>
  <c r="AA22" i="1"/>
  <c r="AA23" i="1"/>
  <c r="AC22" i="1"/>
  <c r="AC23" i="1"/>
  <c r="AE22" i="1"/>
  <c r="AE23" i="1"/>
  <c r="AG22" i="1"/>
  <c r="AG23" i="1"/>
  <c r="AI22" i="1"/>
  <c r="AI23" i="1"/>
  <c r="AK22" i="1"/>
  <c r="AK23" i="1"/>
  <c r="AM22" i="1"/>
  <c r="AM23" i="1"/>
  <c r="AO22" i="1"/>
  <c r="AO23" i="1"/>
  <c r="AQ22" i="1"/>
  <c r="AQ23" i="1"/>
  <c r="AS22" i="1"/>
  <c r="AS23" i="1"/>
  <c r="AU22" i="1"/>
  <c r="AU23" i="1"/>
  <c r="AW22" i="1"/>
  <c r="AW23" i="1"/>
  <c r="AY22" i="1"/>
  <c r="AY23" i="1"/>
  <c r="BA22" i="1"/>
  <c r="BA23" i="1"/>
  <c r="BC22" i="1"/>
  <c r="BC23" i="1"/>
  <c r="F22" i="1"/>
  <c r="J22" i="1"/>
  <c r="N22" i="1"/>
  <c r="R22" i="1"/>
  <c r="V22" i="1"/>
  <c r="Z22" i="1"/>
  <c r="AB23" i="1"/>
  <c r="AB22" i="1"/>
  <c r="AF23" i="1"/>
  <c r="AF22" i="1"/>
  <c r="AJ23" i="1"/>
  <c r="AJ22" i="1"/>
  <c r="AN23" i="1"/>
  <c r="AN22" i="1"/>
  <c r="AR23" i="1"/>
  <c r="AR22" i="1"/>
  <c r="AV23" i="1"/>
  <c r="AV22" i="1"/>
  <c r="AZ23" i="1"/>
  <c r="AZ22" i="1"/>
  <c r="H22" i="1"/>
  <c r="L22" i="1"/>
  <c r="P22" i="1"/>
  <c r="T22" i="1"/>
  <c r="X22" i="1"/>
  <c r="J6" i="2"/>
  <c r="F22" i="2"/>
  <c r="H22" i="2"/>
  <c r="H23" i="2" s="1"/>
  <c r="L22" i="2"/>
  <c r="L23" i="2" s="1"/>
  <c r="N22" i="2"/>
  <c r="N23" i="2" s="1"/>
  <c r="P22" i="2"/>
  <c r="P23" i="2" s="1"/>
  <c r="R22" i="2"/>
  <c r="R23" i="2" s="1"/>
  <c r="T22" i="2"/>
  <c r="V22" i="2"/>
  <c r="X22" i="2"/>
  <c r="Z22" i="2"/>
  <c r="AB22" i="2"/>
  <c r="AD22" i="2"/>
  <c r="AF22" i="2"/>
  <c r="AH22" i="2"/>
  <c r="AJ22" i="2"/>
  <c r="AL22" i="2"/>
  <c r="AN22" i="2"/>
  <c r="AP22" i="2"/>
  <c r="AR22" i="2"/>
  <c r="AT22" i="2"/>
  <c r="E22" i="2"/>
  <c r="G22" i="2"/>
  <c r="I22" i="2"/>
  <c r="I23" i="2" s="1"/>
  <c r="K22" i="2"/>
  <c r="K23" i="2" s="1"/>
  <c r="M22" i="2"/>
  <c r="M23" i="2" s="1"/>
  <c r="O22" i="2"/>
  <c r="O23" i="2" s="1"/>
  <c r="Q22" i="2"/>
  <c r="Q23" i="2" s="1"/>
  <c r="S22" i="2"/>
  <c r="U22" i="2"/>
  <c r="W22" i="2"/>
  <c r="Y22" i="2"/>
  <c r="AA22" i="2"/>
  <c r="AC22" i="2"/>
  <c r="AE22" i="2"/>
  <c r="AG22" i="2"/>
  <c r="AI22" i="2"/>
  <c r="AK22" i="2"/>
  <c r="AM22" i="2"/>
  <c r="AO22" i="2"/>
  <c r="AQ22" i="2"/>
  <c r="AS22" i="2"/>
  <c r="J22" i="2" l="1"/>
  <c r="J23" i="2" s="1"/>
</calcChain>
</file>

<file path=xl/comments1.xml><?xml version="1.0" encoding="utf-8"?>
<comments xmlns="http://schemas.openxmlformats.org/spreadsheetml/2006/main">
  <authors>
    <author>C14-1971</author>
  </authors>
  <commentList>
    <comment ref="Q1" authorId="0" shapeId="0">
      <text>
        <r>
          <rPr>
            <b/>
            <sz val="9"/>
            <color indexed="81"/>
            <rFont val="ＭＳ Ｐゴシック"/>
            <family val="3"/>
            <charset val="128"/>
          </rPr>
          <t>６ヶ月を表示しないと検印・担当者印が印刷されなくなりますので、その場合は位置を変更してください</t>
        </r>
        <r>
          <rPr>
            <sz val="9"/>
            <color indexed="81"/>
            <rFont val="ＭＳ Ｐゴシック"/>
            <family val="3"/>
            <charset val="128"/>
          </rPr>
          <t xml:space="preserve">
</t>
        </r>
      </text>
    </comment>
    <comment ref="E4" authorId="0" shapeId="0">
      <text>
        <r>
          <rPr>
            <b/>
            <sz val="9"/>
            <color indexed="81"/>
            <rFont val="ＭＳ Ｐゴシック"/>
            <family val="3"/>
            <charset val="128"/>
          </rPr>
          <t xml:space="preserve">離乳の完了が１８ヶ月頃までとなっていますので、作成していますが、対象のない月については、範囲選択をして表示しないとすると必要な印刷対象部分が表示されます
（例えば、６ヶ月以前は預からない場合は２～６ヶ月は表示しない。または、１３～１８ヶ月は表示しないとすると便利です）
</t>
        </r>
        <r>
          <rPr>
            <sz val="9"/>
            <color indexed="81"/>
            <rFont val="ＭＳ Ｐゴシック"/>
            <family val="3"/>
            <charset val="128"/>
          </rPr>
          <t xml:space="preserve">
</t>
        </r>
      </text>
    </comment>
    <comment ref="A6" authorId="0" shapeId="0">
      <text>
        <r>
          <rPr>
            <b/>
            <sz val="9"/>
            <color indexed="81"/>
            <rFont val="ＭＳ Ｐゴシック"/>
            <family val="3"/>
            <charset val="128"/>
          </rPr>
          <t>グリーン色の所のみ入力してください。数式が入っているところは、削除すると数式が消えます</t>
        </r>
        <r>
          <rPr>
            <sz val="9"/>
            <color indexed="81"/>
            <rFont val="ＭＳ Ｐゴシック"/>
            <family val="3"/>
            <charset val="128"/>
          </rPr>
          <t xml:space="preserve">
</t>
        </r>
      </text>
    </comment>
    <comment ref="B6" authorId="0" shapeId="0">
      <text>
        <r>
          <rPr>
            <b/>
            <sz val="9"/>
            <color indexed="81"/>
            <rFont val="ＭＳ Ｐゴシック"/>
            <family val="3"/>
            <charset val="128"/>
          </rPr>
          <t>月齢を入力</t>
        </r>
      </text>
    </comment>
    <comment ref="C6" authorId="0" shapeId="0">
      <text>
        <r>
          <rPr>
            <b/>
            <sz val="9"/>
            <color indexed="81"/>
            <rFont val="ＭＳ Ｐゴシック"/>
            <family val="3"/>
            <charset val="128"/>
          </rPr>
          <t>小数点第１位まで入力</t>
        </r>
        <r>
          <rPr>
            <sz val="9"/>
            <color indexed="81"/>
            <rFont val="ＭＳ Ｐゴシック"/>
            <family val="3"/>
            <charset val="128"/>
          </rPr>
          <t xml:space="preserve">
</t>
        </r>
      </text>
    </comment>
    <comment ref="D6" authorId="0" shapeId="0">
      <text>
        <r>
          <rPr>
            <b/>
            <sz val="9"/>
            <color indexed="81"/>
            <rFont val="ＭＳ Ｐゴシック"/>
            <family val="3"/>
            <charset val="128"/>
          </rPr>
          <t>人工乳または母乳を選択。カーソルを合わすと、▼で選択するかまたはオートフィルでコピーする</t>
        </r>
        <r>
          <rPr>
            <sz val="9"/>
            <color indexed="81"/>
            <rFont val="ＭＳ Ｐゴシック"/>
            <family val="3"/>
            <charset val="128"/>
          </rPr>
          <t xml:space="preserve">
</t>
        </r>
      </text>
    </comment>
    <comment ref="A7" authorId="0" shapeId="0">
      <text>
        <r>
          <rPr>
            <b/>
            <sz val="9"/>
            <color indexed="81"/>
            <rFont val="ＭＳ Ｐゴシック"/>
            <family val="3"/>
            <charset val="128"/>
          </rPr>
          <t>氏名を入力</t>
        </r>
        <r>
          <rPr>
            <sz val="9"/>
            <color indexed="81"/>
            <rFont val="ＭＳ Ｐゴシック"/>
            <family val="3"/>
            <charset val="128"/>
          </rPr>
          <t xml:space="preserve">
</t>
        </r>
      </text>
    </comment>
    <comment ref="A21" authorId="0" shapeId="0">
      <text>
        <r>
          <rPr>
            <b/>
            <sz val="9"/>
            <color indexed="81"/>
            <rFont val="ＭＳ Ｐゴシック"/>
            <family val="3"/>
            <charset val="128"/>
          </rPr>
          <t>１６人より多くなる時は、月齢で区分して別のシートで作成してください。行挿入をすると計算式に不都合となるため。</t>
        </r>
      </text>
    </comment>
  </commentList>
</comments>
</file>

<file path=xl/sharedStrings.xml><?xml version="1.0" encoding="utf-8"?>
<sst xmlns="http://schemas.openxmlformats.org/spreadsheetml/2006/main" count="248" uniqueCount="56">
  <si>
    <t>様式例２－１</t>
  </si>
  <si>
    <t>検印</t>
  </si>
  <si>
    <t>担当者印</t>
  </si>
  <si>
    <t>保育所における給与栄養目標量
　　　　　　　　　　　　　　（乳児用）</t>
  </si>
  <si>
    <t>氏名</t>
  </si>
  <si>
    <t>月齢</t>
  </si>
  <si>
    <t>体重</t>
  </si>
  <si>
    <t>母乳・人工乳</t>
  </si>
  <si>
    <t>2ヶ月</t>
  </si>
  <si>
    <t>3ヶ月</t>
  </si>
  <si>
    <t>4ヶ月</t>
  </si>
  <si>
    <t>5ヶ月</t>
  </si>
  <si>
    <t>6ヶ月</t>
  </si>
  <si>
    <t>7ヶ月</t>
  </si>
  <si>
    <t>8ヶ月</t>
  </si>
  <si>
    <t>9ヶ月</t>
  </si>
  <si>
    <t>10ヶ月</t>
  </si>
  <si>
    <t>11ヶ月</t>
  </si>
  <si>
    <t>12ヶ月</t>
  </si>
  <si>
    <t>13ヶ月</t>
  </si>
  <si>
    <t>14ヶ月</t>
  </si>
  <si>
    <t>15ヶ月</t>
  </si>
  <si>
    <t>16ヶ月</t>
  </si>
  <si>
    <t>17ヶ月</t>
  </si>
  <si>
    <t>18ヶ月</t>
  </si>
  <si>
    <t>エネルギー（kcal）</t>
  </si>
  <si>
    <t>たんぱく質(g)</t>
  </si>
  <si>
    <t>脂質(g)</t>
  </si>
  <si>
    <t>人工乳</t>
  </si>
  <si>
    <t>合計（保育所における月齢別給与栄養目標量）</t>
  </si>
  <si>
    <t>１人当たり（保育所における月齢別給与栄養目標量）</t>
  </si>
  <si>
    <t>香川　太郎</t>
  </si>
  <si>
    <t>香川　花子</t>
  </si>
  <si>
    <t>香川　次郎</t>
  </si>
  <si>
    <t>香川　三郎</t>
  </si>
  <si>
    <t>保育所における乳児の栄養給与目標値早見表（母乳）</t>
  </si>
  <si>
    <t>０～5ヶ月</t>
  </si>
  <si>
    <t>6～8ヶ月</t>
  </si>
  <si>
    <t>9～11ヶ月</t>
  </si>
  <si>
    <t>区分</t>
  </si>
  <si>
    <t>保育所での目標値５０％</t>
  </si>
  <si>
    <t>保育所での目標値５0％</t>
  </si>
  <si>
    <t>性別</t>
  </si>
  <si>
    <t>男・女</t>
  </si>
  <si>
    <t>男</t>
  </si>
  <si>
    <t>女</t>
  </si>
  <si>
    <t>栄養素</t>
  </si>
  <si>
    <t>エネルギー</t>
  </si>
  <si>
    <t>たんぱく質</t>
  </si>
  <si>
    <t>脂肪（脂質）</t>
  </si>
  <si>
    <t>体重kg</t>
  </si>
  <si>
    <t>kｃａｌ</t>
  </si>
  <si>
    <t>ｇ</t>
  </si>
  <si>
    <t>保育所における乳児の栄養給与目標値早見表(人工乳）</t>
  </si>
  <si>
    <t>　　　年　　月分</t>
    <phoneticPr fontId="4"/>
  </si>
  <si>
    <t>　　　年　　月分</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</si>
</sst>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_ "/>
    <numFmt numFmtId="178" formatCode="0_ "/>
  </numFmts>
  <fonts count="9">
    <font>
      <sz val="11"/>
      <name val="ＭＳ Ｐゴシック"/>
      <family val="3"/>
      <charset val="128"/>
    </font>
    <font>
      <sz val="10"/>
      <name val="ＭＳ Ｐゴシック"/>
      <family val="3"/>
      <charset val="128"/>
    </font>
    <font>
      <b/>
      <sz val="11"/>
      <name val="ＭＳ Ｐゴシック"/>
      <family val="3"/>
      <charset val="128"/>
    </font>
    <font>
      <sz val="8"/>
      <name val="ＭＳ Ｐゴシック"/>
      <family val="3"/>
      <charset val="128"/>
    </font>
    <font>
      <sz val="6"/>
      <name val="ＭＳ Ｐゴシック"/>
      <family val="3"/>
      <charset val="128"/>
    </font>
    <font>
      <sz val="7"/>
      <name val="ＭＳ Ｐゴシック"/>
      <family val="3"/>
      <charset val="128"/>
    </font>
    <font>
      <sz val="9"/>
      <name val="ＭＳ Ｐゴシック"/>
      <family val="3"/>
      <charset val="128"/>
    </font>
    <font>
      <sz val="9"/>
      <color indexed="81"/>
      <name val="ＭＳ Ｐゴシック"/>
      <family val="3"/>
      <charset val="128"/>
    </font>
    <font>
      <b/>
      <sz val="9"/>
      <color indexed="81"/>
      <name val="ＭＳ Ｐゴシック"/>
      <family val="3"/>
      <charset val="128"/>
    </font>
  </fonts>
  <fills count="3">
    <fill>
      <patternFill patternType="none"/>
    </fill>
    <fill>
      <patternFill patternType="gray125"/>
    </fill>
    <fill>
      <patternFill patternType="solid">
        <fgColor rgb="FFCCFFCC"/>
        <bgColor rgb="FFCCFFFF"/>
      </patternFill>
    </fill>
  </fills>
  <borders count="3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bottom style="thin">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style="dotted">
        <color auto="1"/>
      </top>
      <bottom style="thin">
        <color auto="1"/>
      </bottom>
      <diagonal/>
    </border>
    <border>
      <left style="thin">
        <color auto="1"/>
      </left>
      <right/>
      <top style="dotted">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s>
  <cellStyleXfs count="1">
    <xf numFmtId="0" fontId="0" fillId="0" borderId="0">
      <alignment vertical="center"/>
    </xf>
  </cellStyleXfs>
  <cellXfs count="57">
    <xf numFmtId="0" fontId="0" fillId="0" borderId="0" xfId="0">
      <alignment vertical="center"/>
    </xf>
    <xf numFmtId="0" fontId="0" fillId="0" borderId="0" xfId="0" applyBorder="1" applyAlignment="1">
      <alignment horizontal="center" vertical="center"/>
    </xf>
    <xf numFmtId="0" fontId="1" fillId="0" borderId="1" xfId="0" applyFont="1" applyBorder="1" applyAlignment="1">
      <alignment horizontal="center" vertical="center"/>
    </xf>
    <xf numFmtId="0" fontId="2" fillId="0" borderId="0" xfId="0" applyFont="1" applyAlignment="1">
      <alignment vertical="center"/>
    </xf>
    <xf numFmtId="0" fontId="0" fillId="0" borderId="0" xfId="0" applyBorder="1">
      <alignment vertical="center"/>
    </xf>
    <xf numFmtId="0" fontId="0" fillId="0" borderId="1" xfId="0" applyBorder="1">
      <alignment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0" fillId="2" borderId="1" xfId="0" applyFont="1" applyFill="1" applyBorder="1">
      <alignment vertical="center"/>
    </xf>
    <xf numFmtId="176" fontId="0" fillId="2" borderId="1" xfId="0" applyNumberFormat="1" applyFont="1" applyFill="1" applyBorder="1">
      <alignment vertical="center"/>
    </xf>
    <xf numFmtId="0" fontId="0" fillId="0" borderId="1" xfId="0" applyFont="1" applyBorder="1">
      <alignment vertical="center"/>
    </xf>
    <xf numFmtId="176" fontId="0" fillId="0" borderId="1" xfId="0" applyNumberFormat="1" applyBorder="1">
      <alignment vertical="center"/>
    </xf>
    <xf numFmtId="177" fontId="0" fillId="0" borderId="1" xfId="0" applyNumberFormat="1" applyBorder="1">
      <alignment vertical="center"/>
    </xf>
    <xf numFmtId="0" fontId="5" fillId="0" borderId="1" xfId="0" applyFont="1" applyBorder="1">
      <alignment vertical="center"/>
    </xf>
    <xf numFmtId="176" fontId="0" fillId="2" borderId="1" xfId="0" applyNumberFormat="1" applyFill="1" applyBorder="1">
      <alignment vertical="center"/>
    </xf>
    <xf numFmtId="0" fontId="0" fillId="0" borderId="3" xfId="0" applyFont="1" applyBorder="1" applyAlignment="1">
      <alignment horizontal="center" vertical="center"/>
    </xf>
    <xf numFmtId="0" fontId="0" fillId="0" borderId="5" xfId="0" applyFont="1" applyBorder="1" applyAlignment="1">
      <alignment horizontal="center" vertical="center"/>
    </xf>
    <xf numFmtId="0" fontId="0" fillId="0" borderId="7" xfId="0" applyFont="1" applyBorder="1" applyAlignment="1">
      <alignment horizontal="center" vertical="center"/>
    </xf>
    <xf numFmtId="0" fontId="0" fillId="0" borderId="7" xfId="0" applyFont="1" applyBorder="1" applyAlignment="1">
      <alignment horizontal="right" vertical="center"/>
    </xf>
    <xf numFmtId="0" fontId="0" fillId="0" borderId="8"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11" xfId="0" applyFont="1" applyBorder="1">
      <alignment vertical="center"/>
    </xf>
    <xf numFmtId="0" fontId="0" fillId="0" borderId="12"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14" xfId="0" applyFont="1" applyBorder="1" applyAlignment="1">
      <alignment horizontal="center" vertical="center" shrinkToFit="1"/>
    </xf>
    <xf numFmtId="177" fontId="0" fillId="0" borderId="5" xfId="0" applyNumberFormat="1" applyBorder="1" applyAlignment="1">
      <alignment horizontal="center" vertical="center"/>
    </xf>
    <xf numFmtId="178" fontId="0" fillId="0" borderId="11" xfId="0" applyNumberFormat="1" applyBorder="1" applyAlignment="1">
      <alignment horizontal="center" vertical="center"/>
    </xf>
    <xf numFmtId="177" fontId="0" fillId="0" borderId="1" xfId="0" applyNumberFormat="1" applyBorder="1" applyAlignment="1">
      <alignment horizontal="center" vertical="center"/>
    </xf>
    <xf numFmtId="177" fontId="0" fillId="0" borderId="15" xfId="0" applyNumberFormat="1" applyBorder="1" applyAlignment="1">
      <alignment horizontal="center" vertical="center"/>
    </xf>
    <xf numFmtId="178" fontId="0" fillId="0" borderId="16" xfId="0" applyNumberFormat="1" applyBorder="1" applyAlignment="1">
      <alignment horizontal="center" vertical="center"/>
    </xf>
    <xf numFmtId="0" fontId="0" fillId="0" borderId="1" xfId="0" applyBorder="1" applyAlignment="1">
      <alignment horizontal="center" vertical="center"/>
    </xf>
    <xf numFmtId="177" fontId="0" fillId="0" borderId="17" xfId="0" applyNumberFormat="1" applyBorder="1" applyAlignment="1">
      <alignment horizontal="center" vertical="center"/>
    </xf>
    <xf numFmtId="177" fontId="0" fillId="0" borderId="18" xfId="0" applyNumberFormat="1" applyBorder="1" applyAlignment="1">
      <alignment horizontal="center" vertical="center"/>
    </xf>
    <xf numFmtId="178"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21" xfId="0" applyNumberFormat="1" applyBorder="1" applyAlignment="1">
      <alignment horizontal="center" vertical="center"/>
    </xf>
    <xf numFmtId="0" fontId="0" fillId="0" borderId="20" xfId="0" applyBorder="1" applyAlignment="1">
      <alignment horizontal="center" vertical="center"/>
    </xf>
    <xf numFmtId="177" fontId="0" fillId="0" borderId="22" xfId="0" applyNumberFormat="1" applyBorder="1" applyAlignment="1">
      <alignment horizontal="center" vertical="center"/>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7" xfId="0" applyFont="1" applyBorder="1" applyAlignment="1">
      <alignment horizontal="center" vertical="center" shrinkToFit="1"/>
    </xf>
    <xf numFmtId="178" fontId="0" fillId="0" borderId="28" xfId="0" applyNumberFormat="1" applyBorder="1" applyAlignment="1">
      <alignment horizontal="center" vertical="center"/>
    </xf>
    <xf numFmtId="177" fontId="0" fillId="0" borderId="29" xfId="0" applyNumberFormat="1" applyBorder="1" applyAlignment="1">
      <alignment horizontal="center" vertical="center"/>
    </xf>
    <xf numFmtId="178" fontId="0" fillId="0" borderId="30" xfId="0" applyNumberFormat="1" applyBorder="1" applyAlignment="1">
      <alignment horizontal="center" vertical="center"/>
    </xf>
    <xf numFmtId="177" fontId="0" fillId="0" borderId="31" xfId="0" applyNumberFormat="1" applyBorder="1" applyAlignment="1">
      <alignment horizontal="center" vertical="center"/>
    </xf>
    <xf numFmtId="0" fontId="0" fillId="0" borderId="1" xfId="0" applyFont="1" applyBorder="1" applyAlignment="1">
      <alignment horizontal="center" vertical="center"/>
    </xf>
    <xf numFmtId="0" fontId="6" fillId="0" borderId="1" xfId="0" applyFont="1" applyBorder="1" applyAlignment="1">
      <alignment horizontal="center" vertical="center"/>
    </xf>
    <xf numFmtId="0" fontId="3" fillId="0" borderId="1" xfId="0" applyFont="1" applyBorder="1" applyAlignment="1">
      <alignment horizontal="center" vertical="center"/>
    </xf>
    <xf numFmtId="0" fontId="2" fillId="0" borderId="0" xfId="0" applyFont="1" applyBorder="1" applyAlignment="1">
      <alignment horizontal="left" vertical="top" wrapText="1"/>
    </xf>
    <xf numFmtId="0" fontId="0" fillId="2" borderId="2" xfId="0" applyFont="1" applyFill="1" applyBorder="1" applyAlignment="1">
      <alignment horizontal="right" vertical="center"/>
    </xf>
    <xf numFmtId="0" fontId="4" fillId="0" borderId="1" xfId="0" applyFont="1" applyBorder="1" applyAlignment="1">
      <alignment horizontal="center" vertical="center"/>
    </xf>
    <xf numFmtId="0" fontId="0" fillId="0" borderId="6" xfId="0" applyFont="1" applyBorder="1" applyAlignment="1">
      <alignment horizontal="center" vertical="center"/>
    </xf>
    <xf numFmtId="0" fontId="0" fillId="0" borderId="4" xfId="0" applyFont="1" applyBorder="1" applyAlignment="1">
      <alignment horizontal="center" vertical="center"/>
    </xf>
    <xf numFmtId="0" fontId="0" fillId="0" borderId="23" xfId="0" applyFont="1" applyBorder="1" applyAlignment="1">
      <alignment horizontal="center" vertical="center"/>
    </xf>
    <xf numFmtId="0" fontId="1" fillId="0" borderId="1"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D99694"/>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9525</xdr:colOff>
      <xdr:row>39</xdr:row>
      <xdr:rowOff>95250</xdr:rowOff>
    </xdr:to>
    <xdr:sp macro="" textlink="">
      <xdr:nvSpPr>
        <xdr:cNvPr id="104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17</xdr:col>
      <xdr:colOff>9525</xdr:colOff>
      <xdr:row>39</xdr:row>
      <xdr:rowOff>95250</xdr:rowOff>
    </xdr:to>
    <xdr:sp macro="" textlink="">
      <xdr:nvSpPr>
        <xdr:cNvPr id="103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17</xdr:col>
      <xdr:colOff>9525</xdr:colOff>
      <xdr:row>39</xdr:row>
      <xdr:rowOff>95250</xdr:rowOff>
    </xdr:to>
    <xdr:sp macro="" textlink="">
      <xdr:nvSpPr>
        <xdr:cNvPr id="103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17</xdr:col>
      <xdr:colOff>9525</xdr:colOff>
      <xdr:row>39</xdr:row>
      <xdr:rowOff>95250</xdr:rowOff>
    </xdr:to>
    <xdr:sp macro="" textlink="">
      <xdr:nvSpPr>
        <xdr:cNvPr id="103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17</xdr:col>
      <xdr:colOff>9525</xdr:colOff>
      <xdr:row>39</xdr:row>
      <xdr:rowOff>95250</xdr:rowOff>
    </xdr:to>
    <xdr:sp macro="" textlink="">
      <xdr:nvSpPr>
        <xdr:cNvPr id="103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17</xdr:col>
      <xdr:colOff>9525</xdr:colOff>
      <xdr:row>39</xdr:row>
      <xdr:rowOff>95250</xdr:rowOff>
    </xdr:to>
    <xdr:sp macro="" textlink="">
      <xdr:nvSpPr>
        <xdr:cNvPr id="103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17</xdr:col>
      <xdr:colOff>9525</xdr:colOff>
      <xdr:row>39</xdr:row>
      <xdr:rowOff>95250</xdr:rowOff>
    </xdr:to>
    <xdr:sp macro="" textlink="">
      <xdr:nvSpPr>
        <xdr:cNvPr id="102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17</xdr:col>
      <xdr:colOff>9525</xdr:colOff>
      <xdr:row>39</xdr:row>
      <xdr:rowOff>95250</xdr:rowOff>
    </xdr:to>
    <xdr:sp macro="" textlink="">
      <xdr:nvSpPr>
        <xdr:cNvPr id="102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17</xdr:col>
      <xdr:colOff>9525</xdr:colOff>
      <xdr:row>39</xdr:row>
      <xdr:rowOff>95250</xdr:rowOff>
    </xdr:to>
    <xdr:sp macro="" textlink="">
      <xdr:nvSpPr>
        <xdr:cNvPr id="2" name="AutoShape 1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17</xdr:col>
      <xdr:colOff>9525</xdr:colOff>
      <xdr:row>39</xdr:row>
      <xdr:rowOff>95250</xdr:rowOff>
    </xdr:to>
    <xdr:sp macro="" textlink="">
      <xdr:nvSpPr>
        <xdr:cNvPr id="3" name="AutoShape 1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17</xdr:col>
      <xdr:colOff>9525</xdr:colOff>
      <xdr:row>39</xdr:row>
      <xdr:rowOff>95250</xdr:rowOff>
    </xdr:to>
    <xdr:sp macro="" textlink="">
      <xdr:nvSpPr>
        <xdr:cNvPr id="4" name="AutoShape 1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17</xdr:col>
      <xdr:colOff>9525</xdr:colOff>
      <xdr:row>39</xdr:row>
      <xdr:rowOff>95250</xdr:rowOff>
    </xdr:to>
    <xdr:sp macro="" textlink="">
      <xdr:nvSpPr>
        <xdr:cNvPr id="5" name="AutoShape 10"/>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17</xdr:col>
      <xdr:colOff>9525</xdr:colOff>
      <xdr:row>39</xdr:row>
      <xdr:rowOff>95250</xdr:rowOff>
    </xdr:to>
    <xdr:sp macro="" textlink="">
      <xdr:nvSpPr>
        <xdr:cNvPr id="6" name="AutoShape 8"/>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17</xdr:col>
      <xdr:colOff>9525</xdr:colOff>
      <xdr:row>39</xdr:row>
      <xdr:rowOff>95250</xdr:rowOff>
    </xdr:to>
    <xdr:sp macro="" textlink="">
      <xdr:nvSpPr>
        <xdr:cNvPr id="7" name="AutoShape 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17</xdr:col>
      <xdr:colOff>9525</xdr:colOff>
      <xdr:row>39</xdr:row>
      <xdr:rowOff>95250</xdr:rowOff>
    </xdr:to>
    <xdr:sp macro="" textlink="">
      <xdr:nvSpPr>
        <xdr:cNvPr id="8"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17</xdr:col>
      <xdr:colOff>9525</xdr:colOff>
      <xdr:row>39</xdr:row>
      <xdr:rowOff>95250</xdr:rowOff>
    </xdr:to>
    <xdr:sp macro="" textlink="">
      <xdr:nvSpPr>
        <xdr:cNvPr id="9"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532080</xdr:colOff>
      <xdr:row>6</xdr:row>
      <xdr:rowOff>9360</xdr:rowOff>
    </xdr:to>
    <xdr:sp macro="" textlink="">
      <xdr:nvSpPr>
        <xdr:cNvPr id="2" name="Line 1"/>
        <xdr:cNvSpPr/>
      </xdr:nvSpPr>
      <xdr:spPr>
        <a:xfrm>
          <a:off x="0" y="742680"/>
          <a:ext cx="532080" cy="352440"/>
        </a:xfrm>
        <a:prstGeom prst="line">
          <a:avLst/>
        </a:prstGeom>
        <a:ln w="936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532080</xdr:colOff>
      <xdr:row>6</xdr:row>
      <xdr:rowOff>9360</xdr:rowOff>
    </xdr:to>
    <xdr:sp macro="" textlink="">
      <xdr:nvSpPr>
        <xdr:cNvPr id="2" name="Line 1"/>
        <xdr:cNvSpPr/>
      </xdr:nvSpPr>
      <xdr:spPr>
        <a:xfrm>
          <a:off x="0" y="742680"/>
          <a:ext cx="532080" cy="352440"/>
        </a:xfrm>
        <a:prstGeom prst="line">
          <a:avLst/>
        </a:prstGeom>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0</xdr:col>
      <xdr:colOff>0</xdr:colOff>
      <xdr:row>4</xdr:row>
      <xdr:rowOff>0</xdr:rowOff>
    </xdr:from>
    <xdr:to>
      <xdr:col>0</xdr:col>
      <xdr:colOff>532080</xdr:colOff>
      <xdr:row>6</xdr:row>
      <xdr:rowOff>9360</xdr:rowOff>
    </xdr:to>
    <xdr:sp macro="" textlink="">
      <xdr:nvSpPr>
        <xdr:cNvPr id="3" name="Line 1"/>
        <xdr:cNvSpPr/>
      </xdr:nvSpPr>
      <xdr:spPr>
        <a:xfrm>
          <a:off x="0" y="742680"/>
          <a:ext cx="532080" cy="352440"/>
        </a:xfrm>
        <a:prstGeom prst="line">
          <a:avLst/>
        </a:prstGeom>
        <a:ln w="936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9694"/>
  </sheetPr>
  <dimension ref="A1:BC23"/>
  <sheetViews>
    <sheetView tabSelected="1" zoomScale="75" zoomScaleNormal="75" workbookViewId="0">
      <pane xSplit="4" topLeftCell="E1" activePane="topRight" state="frozen"/>
      <selection pane="topRight"/>
    </sheetView>
  </sheetViews>
  <sheetFormatPr defaultRowHeight="13.5"/>
  <cols>
    <col min="1" max="1" width="13.875" customWidth="1"/>
    <col min="2" max="2" width="6.75" customWidth="1"/>
    <col min="3" max="3" width="7.25" customWidth="1"/>
    <col min="4" max="4" width="6.125" customWidth="1"/>
    <col min="5" max="55" width="7.125" customWidth="1"/>
    <col min="56" max="1025" width="8.75" customWidth="1"/>
  </cols>
  <sheetData>
    <row r="1" spans="1:55" ht="12.75" customHeight="1">
      <c r="A1" t="s">
        <v>0</v>
      </c>
      <c r="N1" s="1"/>
      <c r="O1" s="1"/>
      <c r="Q1" s="2" t="s">
        <v>1</v>
      </c>
      <c r="R1" s="56" t="s">
        <v>2</v>
      </c>
    </row>
    <row r="2" spans="1:55" ht="27.75" customHeight="1">
      <c r="A2" s="50" t="s">
        <v>3</v>
      </c>
      <c r="B2" s="50"/>
      <c r="C2" s="50"/>
      <c r="D2" s="50"/>
      <c r="E2" s="3"/>
      <c r="F2" s="3"/>
      <c r="G2" s="3"/>
      <c r="H2" s="3"/>
      <c r="I2" s="3"/>
      <c r="J2" s="3"/>
      <c r="K2" s="3"/>
      <c r="N2" s="4"/>
      <c r="O2" s="4"/>
      <c r="Q2" s="5"/>
      <c r="R2" s="5"/>
    </row>
    <row r="3" spans="1:55">
      <c r="A3" s="51" t="s">
        <v>54</v>
      </c>
      <c r="B3" s="51"/>
      <c r="C3" s="51"/>
      <c r="D3" s="51"/>
    </row>
    <row r="4" spans="1:55">
      <c r="A4" s="47" t="s">
        <v>4</v>
      </c>
      <c r="B4" s="49" t="s">
        <v>5</v>
      </c>
      <c r="C4" s="47" t="s">
        <v>6</v>
      </c>
      <c r="D4" s="52" t="s">
        <v>7</v>
      </c>
      <c r="E4" s="47" t="s">
        <v>8</v>
      </c>
      <c r="F4" s="47"/>
      <c r="G4" s="47"/>
      <c r="H4" s="47" t="s">
        <v>9</v>
      </c>
      <c r="I4" s="47"/>
      <c r="J4" s="47"/>
      <c r="K4" s="47" t="s">
        <v>10</v>
      </c>
      <c r="L4" s="47"/>
      <c r="M4" s="47"/>
      <c r="N4" s="47" t="s">
        <v>11</v>
      </c>
      <c r="O4" s="47"/>
      <c r="P4" s="47"/>
      <c r="Q4" s="47" t="s">
        <v>12</v>
      </c>
      <c r="R4" s="47"/>
      <c r="S4" s="47"/>
      <c r="T4" s="47" t="s">
        <v>13</v>
      </c>
      <c r="U4" s="47"/>
      <c r="V4" s="47"/>
      <c r="W4" s="47" t="s">
        <v>14</v>
      </c>
      <c r="X4" s="47"/>
      <c r="Y4" s="47"/>
      <c r="Z4" s="47" t="s">
        <v>15</v>
      </c>
      <c r="AA4" s="47"/>
      <c r="AB4" s="47"/>
      <c r="AC4" s="47" t="s">
        <v>16</v>
      </c>
      <c r="AD4" s="47"/>
      <c r="AE4" s="47"/>
      <c r="AF4" s="47" t="s">
        <v>17</v>
      </c>
      <c r="AG4" s="47"/>
      <c r="AH4" s="47"/>
      <c r="AI4" s="47" t="s">
        <v>18</v>
      </c>
      <c r="AJ4" s="47"/>
      <c r="AK4" s="47"/>
      <c r="AL4" s="47" t="s">
        <v>19</v>
      </c>
      <c r="AM4" s="47"/>
      <c r="AN4" s="47"/>
      <c r="AO4" s="47" t="s">
        <v>20</v>
      </c>
      <c r="AP4" s="47"/>
      <c r="AQ4" s="47"/>
      <c r="AR4" s="47" t="s">
        <v>21</v>
      </c>
      <c r="AS4" s="47"/>
      <c r="AT4" s="47"/>
      <c r="AU4" s="47" t="s">
        <v>22</v>
      </c>
      <c r="AV4" s="47"/>
      <c r="AW4" s="47"/>
      <c r="AX4" s="47" t="s">
        <v>23</v>
      </c>
      <c r="AY4" s="47"/>
      <c r="AZ4" s="47"/>
      <c r="BA4" s="47" t="s">
        <v>24</v>
      </c>
      <c r="BB4" s="47"/>
      <c r="BC4" s="47"/>
    </row>
    <row r="5" spans="1:55">
      <c r="A5" s="47"/>
      <c r="B5" s="49"/>
      <c r="C5" s="47"/>
      <c r="D5" s="52"/>
      <c r="E5" s="6" t="s">
        <v>25</v>
      </c>
      <c r="F5" s="7" t="s">
        <v>26</v>
      </c>
      <c r="G5" s="7" t="s">
        <v>27</v>
      </c>
      <c r="H5" s="6" t="s">
        <v>25</v>
      </c>
      <c r="I5" s="7" t="s">
        <v>26</v>
      </c>
      <c r="J5" s="7" t="s">
        <v>27</v>
      </c>
      <c r="K5" s="6" t="s">
        <v>25</v>
      </c>
      <c r="L5" s="7" t="s">
        <v>26</v>
      </c>
      <c r="M5" s="7" t="s">
        <v>27</v>
      </c>
      <c r="N5" s="6" t="s">
        <v>25</v>
      </c>
      <c r="O5" s="7" t="s">
        <v>26</v>
      </c>
      <c r="P5" s="7" t="s">
        <v>27</v>
      </c>
      <c r="Q5" s="6" t="s">
        <v>25</v>
      </c>
      <c r="R5" s="7" t="s">
        <v>26</v>
      </c>
      <c r="S5" s="7" t="s">
        <v>27</v>
      </c>
      <c r="T5" s="6" t="s">
        <v>25</v>
      </c>
      <c r="U5" s="7" t="s">
        <v>26</v>
      </c>
      <c r="V5" s="7" t="s">
        <v>27</v>
      </c>
      <c r="W5" s="6" t="s">
        <v>25</v>
      </c>
      <c r="X5" s="7" t="s">
        <v>26</v>
      </c>
      <c r="Y5" s="7" t="s">
        <v>27</v>
      </c>
      <c r="Z5" s="6" t="s">
        <v>25</v>
      </c>
      <c r="AA5" s="7" t="s">
        <v>26</v>
      </c>
      <c r="AB5" s="7" t="s">
        <v>27</v>
      </c>
      <c r="AC5" s="6" t="s">
        <v>25</v>
      </c>
      <c r="AD5" s="7" t="s">
        <v>26</v>
      </c>
      <c r="AE5" s="7" t="s">
        <v>27</v>
      </c>
      <c r="AF5" s="6" t="s">
        <v>25</v>
      </c>
      <c r="AG5" s="7" t="s">
        <v>26</v>
      </c>
      <c r="AH5" s="7" t="s">
        <v>27</v>
      </c>
      <c r="AI5" s="6" t="s">
        <v>25</v>
      </c>
      <c r="AJ5" s="7" t="s">
        <v>26</v>
      </c>
      <c r="AK5" s="7" t="s">
        <v>27</v>
      </c>
      <c r="AL5" s="6" t="s">
        <v>25</v>
      </c>
      <c r="AM5" s="7" t="s">
        <v>26</v>
      </c>
      <c r="AN5" s="7" t="s">
        <v>27</v>
      </c>
      <c r="AO5" s="6" t="s">
        <v>25</v>
      </c>
      <c r="AP5" s="7" t="s">
        <v>26</v>
      </c>
      <c r="AQ5" s="7" t="s">
        <v>27</v>
      </c>
      <c r="AR5" s="6" t="s">
        <v>25</v>
      </c>
      <c r="AS5" s="7" t="s">
        <v>26</v>
      </c>
      <c r="AT5" s="7" t="s">
        <v>27</v>
      </c>
      <c r="AU5" s="6" t="s">
        <v>25</v>
      </c>
      <c r="AV5" s="7" t="s">
        <v>26</v>
      </c>
      <c r="AW5" s="7" t="s">
        <v>27</v>
      </c>
      <c r="AX5" s="6" t="s">
        <v>25</v>
      </c>
      <c r="AY5" s="7" t="s">
        <v>26</v>
      </c>
      <c r="AZ5" s="7" t="s">
        <v>27</v>
      </c>
      <c r="BA5" s="6" t="s">
        <v>25</v>
      </c>
      <c r="BB5" s="7" t="s">
        <v>26</v>
      </c>
      <c r="BC5" s="7" t="s">
        <v>27</v>
      </c>
    </row>
    <row r="6" spans="1:55" ht="24.95" customHeight="1">
      <c r="A6" s="8"/>
      <c r="B6" s="8"/>
      <c r="C6" s="9"/>
      <c r="D6" s="8"/>
      <c r="E6" s="10" t="str">
        <f>IF($B6=2,IF($D6="母乳",ROUND((92.8*$C6-152+115)/2,0),ROUND((82.6*$C6-29+115)/2,0)),"")</f>
        <v/>
      </c>
      <c r="F6" s="11" t="str">
        <f t="shared" ref="F6:F21" si="0">IF($B6=2,5,"")</f>
        <v/>
      </c>
      <c r="G6" s="11" t="str">
        <f t="shared" ref="G6:G21" si="1">IF($B6=2,ROUND(E6*0.5/9,1),"")</f>
        <v/>
      </c>
      <c r="H6" s="5" t="str">
        <f>IF($B6=3,IF($D6="母乳",ROUND((92.8*$C6-152+115)/2,0),ROUND((82.6*$C6-29+115)/2,0)),"")</f>
        <v/>
      </c>
      <c r="I6" s="11" t="str">
        <f t="shared" ref="I6:I21" si="2">IF($B6=3,5,"")</f>
        <v/>
      </c>
      <c r="J6" s="11" t="str">
        <f t="shared" ref="J6:J21" si="3">IF($B6=3,ROUND(H6*0.5/9,1),"")</f>
        <v/>
      </c>
      <c r="K6" s="5" t="str">
        <f>IF($B6=4,IF($D6="母乳",ROUND((92.8*$C6-152+115)/2,0),ROUND((82.6*$C6-29+115)/2,0)),"")</f>
        <v/>
      </c>
      <c r="L6" s="11" t="str">
        <f t="shared" ref="L6:L21" si="4">IF($B6=4,5,"")</f>
        <v/>
      </c>
      <c r="M6" s="11" t="str">
        <f t="shared" ref="M6:M21" si="5">IF($B6=4,ROUND(K6*0.5/9,1),"")</f>
        <v/>
      </c>
      <c r="N6" s="5" t="str">
        <f>IF($B6=5,IF($D6="母乳",ROUND((92.8*$C6-152+115)/2,0),ROUND((82.6*$C6-29+115)/2,0)),"")</f>
        <v/>
      </c>
      <c r="O6" s="11" t="str">
        <f t="shared" ref="O6:O21" si="6">IF($B6=5,5,"")</f>
        <v/>
      </c>
      <c r="P6" s="11" t="str">
        <f t="shared" ref="P6:P21" si="7">IF($B6=5,ROUND(N6*0.5/9,1),"")</f>
        <v/>
      </c>
      <c r="Q6" s="5" t="str">
        <f>IF($B6=6,IF($D6="母乳",ROUND((92.8*$C6-152+15)/2,0),ROUND((82.6*$C6-29+15)/2,0)),"")</f>
        <v/>
      </c>
      <c r="R6" s="11" t="str">
        <f t="shared" ref="R6:R21" si="8">IF($B6=6,7.5,"")</f>
        <v/>
      </c>
      <c r="S6" s="11" t="str">
        <f t="shared" ref="S6:S21" si="9">IF($B6=6,ROUND(Q6*0.4/9,1),"")</f>
        <v/>
      </c>
      <c r="T6" s="5" t="str">
        <f t="shared" ref="T6:T21" si="10">IF($B6=7,IF($D6="母乳",ROUND((92.8*$C6-152+15)/2,0),ROUND((82.6*$C6-29+15)/2,0)),"")</f>
        <v/>
      </c>
      <c r="U6" s="11" t="str">
        <f t="shared" ref="U6:U21" si="11">IF($B6=7,7.5,"")</f>
        <v/>
      </c>
      <c r="V6" s="11" t="str">
        <f t="shared" ref="V6:V21" si="12">IF($B6=7,ROUND(T6*0.4/9,1),"")</f>
        <v/>
      </c>
      <c r="W6" s="5" t="str">
        <f t="shared" ref="W6:W21" si="13">IF($B6=8,IF($D6="母乳",ROUND((92.8*$C6-152+15)/2,0),ROUND((82.6*$C6-29+15)/2,0)),"")</f>
        <v/>
      </c>
      <c r="X6" s="11" t="str">
        <f t="shared" ref="X6:X21" si="14">IF($B6=8,7.5,"")</f>
        <v/>
      </c>
      <c r="Y6" s="11" t="str">
        <f t="shared" ref="Y6:Y21" si="15">IF($B6=8,ROUND(W6*0.4/9,1),"")</f>
        <v/>
      </c>
      <c r="Z6" s="5" t="str">
        <f t="shared" ref="Z6:Z21" si="16">IF($B6=9,IF($D6="母乳",ROUND((92.8*$C6-152+15)/2,0),ROUND((82.6*$C6-29+15)/2,0)),"")</f>
        <v/>
      </c>
      <c r="AA6" s="11" t="str">
        <f t="shared" ref="AA6:AA21" si="17">IF($B6=9,12.5,"")</f>
        <v/>
      </c>
      <c r="AB6" s="11" t="str">
        <f t="shared" ref="AB6:AB21" si="18">IF($B6=9,ROUND(Z6*0.4/9,1),"")</f>
        <v/>
      </c>
      <c r="AC6" s="5" t="str">
        <f t="shared" ref="AC6:AC21" si="19">IF($B6=10,IF($D6="母乳",ROUND((92.8*$C6-152+15)/2,0),ROUND((82.6*$C6-29+15)/2,0)),"")</f>
        <v/>
      </c>
      <c r="AD6" s="11" t="str">
        <f t="shared" ref="AD6:AD21" si="20">IF($B6=10,12.5,"")</f>
        <v/>
      </c>
      <c r="AE6" s="11" t="str">
        <f t="shared" ref="AE6:AE21" si="21">IF($B6=10,ROUND(AC6*0.4/9,1),"")</f>
        <v/>
      </c>
      <c r="AF6" s="5" t="str">
        <f t="shared" ref="AF6:AF21" si="22">IF($B6=11,IF($D6="母乳",ROUND((92.8*$C6-152+15)/2,0),ROUND((82.6*$C6-29+15)/2,0)),"")</f>
        <v/>
      </c>
      <c r="AG6" s="11" t="str">
        <f t="shared" ref="AG6:AG21" si="23">IF($B6=11,12.5,"")</f>
        <v/>
      </c>
      <c r="AH6" s="11" t="str">
        <f t="shared" ref="AH6:AH21" si="24">IF($B6=11,ROUND(AF6*0.4/9,1),"")</f>
        <v/>
      </c>
      <c r="AI6" s="5" t="str">
        <f t="shared" ref="AI6:AI21" si="25">IF($B6=12,IF($D6="母乳",ROUND((92.8*$C6-152+15)/2,0),ROUND((82.6*$C6-29+15)/2,0)),"")</f>
        <v/>
      </c>
      <c r="AJ6" s="11" t="str">
        <f t="shared" ref="AJ6:AJ21" si="26">IF($B6=12,12.5,"")</f>
        <v/>
      </c>
      <c r="AK6" s="11" t="str">
        <f t="shared" ref="AK6:AK21" si="27">IF($B6=12,ROUND(AI6*0.4/9,1),"")</f>
        <v/>
      </c>
      <c r="AL6" s="5" t="str">
        <f t="shared" ref="AL6:AL21" si="28">IF($B6=13,IF($D6="母乳",ROUND((92.8*$C6-152+15)/2,0),ROUND((82.6*$C6-29+15)/2,0)),"")</f>
        <v/>
      </c>
      <c r="AM6" s="11" t="str">
        <f t="shared" ref="AM6:AM21" si="29">IF($B6=13,12.5,"")</f>
        <v/>
      </c>
      <c r="AN6" s="11" t="str">
        <f t="shared" ref="AN6:AN21" si="30">IF($B6=13,ROUND(AL6*0.4/9,1),"")</f>
        <v/>
      </c>
      <c r="AO6" s="5" t="str">
        <f t="shared" ref="AO6:AO21" si="31">IF($B6=14,IF($D6="母乳",ROUND((92.8*$C6-152+15)/2,0),ROUND((82.6*$C6-29+15)/2,0)),"")</f>
        <v/>
      </c>
      <c r="AP6" s="11" t="str">
        <f t="shared" ref="AP6:AP21" si="32">IF($B6=14,12.5,"")</f>
        <v/>
      </c>
      <c r="AQ6" s="11" t="str">
        <f t="shared" ref="AQ6:AQ21" si="33">IF($B6=14,ROUND(AO6*0.4/9,1),"")</f>
        <v/>
      </c>
      <c r="AR6" s="5" t="str">
        <f t="shared" ref="AR6:AR21" si="34">IF($B6=15,IF($D6="母乳",ROUND((92.8*$C6-152+15)/2,0),ROUND((82.6*$C6-29+15)/2,0)),"")</f>
        <v/>
      </c>
      <c r="AS6" s="11" t="str">
        <f t="shared" ref="AS6:AS21" si="35">IF($B6=15,12.5,"")</f>
        <v/>
      </c>
      <c r="AT6" s="11" t="str">
        <f t="shared" ref="AT6:AT21" si="36">IF($B6=15,ROUND(AR6*0.4/9,1),"")</f>
        <v/>
      </c>
      <c r="AU6" s="5" t="str">
        <f t="shared" ref="AU6:AU21" si="37">IF($B6=16,IF($D6="母乳",ROUND((92.8*$C6-152+15)/2,0),ROUND((82.6*$C6-29+15)/2,0)),"")</f>
        <v/>
      </c>
      <c r="AV6" s="11" t="str">
        <f t="shared" ref="AV6:AV21" si="38">IF($B6=16,12.5,"")</f>
        <v/>
      </c>
      <c r="AW6" s="11" t="str">
        <f t="shared" ref="AW6:AW21" si="39">IF($B6=16,ROUND(AU6*0.4/9,1),"")</f>
        <v/>
      </c>
      <c r="AX6" s="5" t="str">
        <f t="shared" ref="AX6:AX21" si="40">IF($B6=17,IF($D6="母乳",ROUND((92.8*$C6-152+15)/2,0),ROUND((82.6*$C6-29+15)/2,0)),"")</f>
        <v/>
      </c>
      <c r="AY6" s="11" t="str">
        <f t="shared" ref="AY6:AY21" si="41">IF($B6=17,12.5,"")</f>
        <v/>
      </c>
      <c r="AZ6" s="11" t="str">
        <f t="shared" ref="AZ6:AZ21" si="42">IF($B6=17,ROUND(AX6*0.4/9,1),"")</f>
        <v/>
      </c>
      <c r="BA6" s="5" t="str">
        <f t="shared" ref="BA6:BA21" si="43">IF($B6=18,IF($D6="母乳",ROUND((92.8*$C6-152+15)/2,0),ROUND((82.6*$C6-29+15)/2,0)),"")</f>
        <v/>
      </c>
      <c r="BB6" s="11" t="str">
        <f t="shared" ref="BB6:BB21" si="44">IF($B6=18,12.5,"")</f>
        <v/>
      </c>
      <c r="BC6" s="11" t="str">
        <f t="shared" ref="BC6:BC21" si="45">IF($B6=18,ROUND(BA6*0.4/9,1),"")</f>
        <v/>
      </c>
    </row>
    <row r="7" spans="1:55" ht="24.95" customHeight="1">
      <c r="A7" s="8"/>
      <c r="B7" s="8"/>
      <c r="C7" s="9"/>
      <c r="D7" s="8"/>
      <c r="E7" s="5" t="str">
        <f>IF($B7=2,IF($D7="母乳",ROUND((92.8*$C7-152+115)/2,0),ROUND((82.6*$C7-29+115)/2,0)),"")</f>
        <v/>
      </c>
      <c r="F7" s="11" t="str">
        <f t="shared" si="0"/>
        <v/>
      </c>
      <c r="G7" s="11" t="str">
        <f t="shared" si="1"/>
        <v/>
      </c>
      <c r="H7" s="5" t="str">
        <f>IF($B7=3,IF($D7="母乳",ROUND((92.8*$C7-152+115)/2,0),ROUND((82.6*$C7-29+115)/2,0)),"")</f>
        <v/>
      </c>
      <c r="I7" s="11" t="str">
        <f t="shared" si="2"/>
        <v/>
      </c>
      <c r="J7" s="11" t="str">
        <f t="shared" si="3"/>
        <v/>
      </c>
      <c r="K7" s="5" t="str">
        <f>IF($B7=4,IF($D7="母乳",ROUND((92.8*$C7-152+115)/2,0),ROUND((82.6*$C7-29+115)/2,0)),"")</f>
        <v/>
      </c>
      <c r="L7" s="11" t="str">
        <f t="shared" si="4"/>
        <v/>
      </c>
      <c r="M7" s="11" t="str">
        <f t="shared" si="5"/>
        <v/>
      </c>
      <c r="N7" s="5" t="str">
        <f>IF($B7=5,IF($D7="母乳",ROUND((92.8*$C7-152+115)/2,0),ROUND((82.6*$C7-29+115)/2,0)),"")</f>
        <v/>
      </c>
      <c r="O7" s="11" t="str">
        <f t="shared" si="6"/>
        <v/>
      </c>
      <c r="P7" s="11" t="str">
        <f t="shared" si="7"/>
        <v/>
      </c>
      <c r="Q7" s="5" t="str">
        <f t="shared" ref="Q7:Q21" si="46">IF($B7=6,IF($D7="母乳",ROUND((92.8*$C7-152+15)/2,0),ROUND((82.6*$C7-29+15)/2,0)),"")</f>
        <v/>
      </c>
      <c r="R7" s="11" t="str">
        <f t="shared" si="8"/>
        <v/>
      </c>
      <c r="S7" s="11" t="str">
        <f t="shared" si="9"/>
        <v/>
      </c>
      <c r="T7" s="5" t="str">
        <f t="shared" si="10"/>
        <v/>
      </c>
      <c r="U7" s="11" t="str">
        <f t="shared" si="11"/>
        <v/>
      </c>
      <c r="V7" s="11" t="str">
        <f t="shared" si="12"/>
        <v/>
      </c>
      <c r="W7" s="5" t="str">
        <f t="shared" si="13"/>
        <v/>
      </c>
      <c r="X7" s="11" t="str">
        <f t="shared" si="14"/>
        <v/>
      </c>
      <c r="Y7" s="11" t="str">
        <f t="shared" si="15"/>
        <v/>
      </c>
      <c r="Z7" s="5" t="str">
        <f t="shared" si="16"/>
        <v/>
      </c>
      <c r="AA7" s="11" t="str">
        <f t="shared" si="17"/>
        <v/>
      </c>
      <c r="AB7" s="11" t="str">
        <f t="shared" si="18"/>
        <v/>
      </c>
      <c r="AC7" s="5" t="str">
        <f t="shared" si="19"/>
        <v/>
      </c>
      <c r="AD7" s="11" t="str">
        <f t="shared" si="20"/>
        <v/>
      </c>
      <c r="AE7" s="11" t="str">
        <f t="shared" si="21"/>
        <v/>
      </c>
      <c r="AF7" s="5" t="str">
        <f t="shared" si="22"/>
        <v/>
      </c>
      <c r="AG7" s="11" t="str">
        <f t="shared" si="23"/>
        <v/>
      </c>
      <c r="AH7" s="11" t="str">
        <f t="shared" si="24"/>
        <v/>
      </c>
      <c r="AI7" s="5" t="str">
        <f t="shared" si="25"/>
        <v/>
      </c>
      <c r="AJ7" s="11" t="str">
        <f t="shared" si="26"/>
        <v/>
      </c>
      <c r="AK7" s="11" t="str">
        <f t="shared" si="27"/>
        <v/>
      </c>
      <c r="AL7" s="5" t="str">
        <f t="shared" si="28"/>
        <v/>
      </c>
      <c r="AM7" s="11" t="str">
        <f t="shared" si="29"/>
        <v/>
      </c>
      <c r="AN7" s="11" t="str">
        <f t="shared" si="30"/>
        <v/>
      </c>
      <c r="AO7" s="5" t="str">
        <f t="shared" si="31"/>
        <v/>
      </c>
      <c r="AP7" s="11" t="str">
        <f t="shared" si="32"/>
        <v/>
      </c>
      <c r="AQ7" s="11" t="str">
        <f t="shared" si="33"/>
        <v/>
      </c>
      <c r="AR7" s="5" t="str">
        <f t="shared" si="34"/>
        <v/>
      </c>
      <c r="AS7" s="11" t="str">
        <f t="shared" si="35"/>
        <v/>
      </c>
      <c r="AT7" s="11" t="str">
        <f t="shared" si="36"/>
        <v/>
      </c>
      <c r="AU7" s="5" t="str">
        <f t="shared" si="37"/>
        <v/>
      </c>
      <c r="AV7" s="11" t="str">
        <f t="shared" si="38"/>
        <v/>
      </c>
      <c r="AW7" s="11" t="str">
        <f t="shared" si="39"/>
        <v/>
      </c>
      <c r="AX7" s="5" t="str">
        <f t="shared" si="40"/>
        <v/>
      </c>
      <c r="AY7" s="11" t="str">
        <f t="shared" si="41"/>
        <v/>
      </c>
      <c r="AZ7" s="11" t="str">
        <f t="shared" si="42"/>
        <v/>
      </c>
      <c r="BA7" s="5" t="str">
        <f t="shared" si="43"/>
        <v/>
      </c>
      <c r="BB7" s="11" t="str">
        <f t="shared" si="44"/>
        <v/>
      </c>
      <c r="BC7" s="11" t="str">
        <f t="shared" si="45"/>
        <v/>
      </c>
    </row>
    <row r="8" spans="1:55" ht="24.95" customHeight="1">
      <c r="A8" s="8"/>
      <c r="B8" s="8"/>
      <c r="C8" s="9"/>
      <c r="D8" s="8"/>
      <c r="E8" s="10" t="str">
        <f t="shared" ref="E8:E21" si="47">IF($B8=2,IF($D8="母乳",ROUND((92.8*$C8-152+115)/2,0),ROUND((82.6*$C8-29+115)/2,0)),"")</f>
        <v/>
      </c>
      <c r="F8" s="11" t="str">
        <f t="shared" si="0"/>
        <v/>
      </c>
      <c r="G8" s="11" t="str">
        <f t="shared" si="1"/>
        <v/>
      </c>
      <c r="H8" s="5" t="str">
        <f t="shared" ref="H8:H21" si="48">IF($B8=3,IF($D8="母乳",ROUND((92.8*$C8-152+115)/2,0),ROUND((82.6*$C8-29+115)/2,0)),"")</f>
        <v/>
      </c>
      <c r="I8" s="11" t="str">
        <f t="shared" si="2"/>
        <v/>
      </c>
      <c r="J8" s="11" t="str">
        <f t="shared" si="3"/>
        <v/>
      </c>
      <c r="K8" s="5" t="str">
        <f t="shared" ref="K8:K21" si="49">IF($B8=4,IF($D8="母乳",ROUND((92.8*$C8-152+115)/2,0),ROUND((82.6*$C8-29+115)/2,0)),"")</f>
        <v/>
      </c>
      <c r="L8" s="11" t="str">
        <f t="shared" si="4"/>
        <v/>
      </c>
      <c r="M8" s="11" t="str">
        <f t="shared" si="5"/>
        <v/>
      </c>
      <c r="N8" s="5" t="str">
        <f t="shared" ref="N8:N21" si="50">IF($B8=5,IF($D8="母乳",ROUND((92.8*$C8-152+115)/2,0),ROUND((82.6*$C8-29+115)/2,0)),"")</f>
        <v/>
      </c>
      <c r="O8" s="11" t="str">
        <f t="shared" si="6"/>
        <v/>
      </c>
      <c r="P8" s="11" t="str">
        <f t="shared" si="7"/>
        <v/>
      </c>
      <c r="Q8" s="5" t="str">
        <f t="shared" si="46"/>
        <v/>
      </c>
      <c r="R8" s="11" t="str">
        <f t="shared" si="8"/>
        <v/>
      </c>
      <c r="S8" s="11" t="str">
        <f t="shared" si="9"/>
        <v/>
      </c>
      <c r="T8" s="5" t="str">
        <f t="shared" si="10"/>
        <v/>
      </c>
      <c r="U8" s="11" t="str">
        <f t="shared" si="11"/>
        <v/>
      </c>
      <c r="V8" s="11" t="str">
        <f t="shared" si="12"/>
        <v/>
      </c>
      <c r="W8" s="5" t="str">
        <f t="shared" si="13"/>
        <v/>
      </c>
      <c r="X8" s="11" t="str">
        <f t="shared" si="14"/>
        <v/>
      </c>
      <c r="Y8" s="11" t="str">
        <f t="shared" si="15"/>
        <v/>
      </c>
      <c r="Z8" s="5" t="str">
        <f t="shared" si="16"/>
        <v/>
      </c>
      <c r="AA8" s="11" t="str">
        <f t="shared" si="17"/>
        <v/>
      </c>
      <c r="AB8" s="11" t="str">
        <f t="shared" si="18"/>
        <v/>
      </c>
      <c r="AC8" s="5" t="str">
        <f t="shared" si="19"/>
        <v/>
      </c>
      <c r="AD8" s="11" t="str">
        <f t="shared" si="20"/>
        <v/>
      </c>
      <c r="AE8" s="11" t="str">
        <f t="shared" si="21"/>
        <v/>
      </c>
      <c r="AF8" s="5" t="str">
        <f t="shared" si="22"/>
        <v/>
      </c>
      <c r="AG8" s="11" t="str">
        <f t="shared" si="23"/>
        <v/>
      </c>
      <c r="AH8" s="11" t="str">
        <f t="shared" si="24"/>
        <v/>
      </c>
      <c r="AI8" s="5" t="str">
        <f t="shared" si="25"/>
        <v/>
      </c>
      <c r="AJ8" s="11" t="str">
        <f t="shared" si="26"/>
        <v/>
      </c>
      <c r="AK8" s="11" t="str">
        <f t="shared" si="27"/>
        <v/>
      </c>
      <c r="AL8" s="5" t="str">
        <f t="shared" si="28"/>
        <v/>
      </c>
      <c r="AM8" s="11" t="str">
        <f t="shared" si="29"/>
        <v/>
      </c>
      <c r="AN8" s="11" t="str">
        <f t="shared" si="30"/>
        <v/>
      </c>
      <c r="AO8" s="5" t="str">
        <f t="shared" si="31"/>
        <v/>
      </c>
      <c r="AP8" s="11" t="str">
        <f t="shared" si="32"/>
        <v/>
      </c>
      <c r="AQ8" s="11" t="str">
        <f t="shared" si="33"/>
        <v/>
      </c>
      <c r="AR8" s="5" t="str">
        <f t="shared" si="34"/>
        <v/>
      </c>
      <c r="AS8" s="11" t="str">
        <f t="shared" si="35"/>
        <v/>
      </c>
      <c r="AT8" s="11" t="str">
        <f t="shared" si="36"/>
        <v/>
      </c>
      <c r="AU8" s="5" t="str">
        <f t="shared" si="37"/>
        <v/>
      </c>
      <c r="AV8" s="11" t="str">
        <f t="shared" si="38"/>
        <v/>
      </c>
      <c r="AW8" s="11" t="str">
        <f t="shared" si="39"/>
        <v/>
      </c>
      <c r="AX8" s="5" t="str">
        <f t="shared" si="40"/>
        <v/>
      </c>
      <c r="AY8" s="11" t="str">
        <f t="shared" si="41"/>
        <v/>
      </c>
      <c r="AZ8" s="11" t="str">
        <f t="shared" si="42"/>
        <v/>
      </c>
      <c r="BA8" s="5" t="str">
        <f t="shared" si="43"/>
        <v/>
      </c>
      <c r="BB8" s="11" t="str">
        <f t="shared" si="44"/>
        <v/>
      </c>
      <c r="BC8" s="11" t="str">
        <f t="shared" si="45"/>
        <v/>
      </c>
    </row>
    <row r="9" spans="1:55" ht="24.95" customHeight="1">
      <c r="A9" s="8"/>
      <c r="B9" s="8"/>
      <c r="C9" s="9"/>
      <c r="D9" s="8"/>
      <c r="E9" s="5" t="str">
        <f t="shared" si="47"/>
        <v/>
      </c>
      <c r="F9" s="11" t="str">
        <f t="shared" si="0"/>
        <v/>
      </c>
      <c r="G9" s="11" t="str">
        <f t="shared" si="1"/>
        <v/>
      </c>
      <c r="H9" s="5" t="str">
        <f t="shared" si="48"/>
        <v/>
      </c>
      <c r="I9" s="11" t="str">
        <f t="shared" si="2"/>
        <v/>
      </c>
      <c r="J9" s="11" t="str">
        <f t="shared" si="3"/>
        <v/>
      </c>
      <c r="K9" s="5" t="str">
        <f t="shared" si="49"/>
        <v/>
      </c>
      <c r="L9" s="11" t="str">
        <f t="shared" si="4"/>
        <v/>
      </c>
      <c r="M9" s="11" t="str">
        <f t="shared" si="5"/>
        <v/>
      </c>
      <c r="N9" s="5" t="str">
        <f t="shared" si="50"/>
        <v/>
      </c>
      <c r="O9" s="11" t="str">
        <f t="shared" si="6"/>
        <v/>
      </c>
      <c r="P9" s="11" t="str">
        <f t="shared" si="7"/>
        <v/>
      </c>
      <c r="Q9" s="5" t="str">
        <f t="shared" si="46"/>
        <v/>
      </c>
      <c r="R9" s="11" t="str">
        <f t="shared" si="8"/>
        <v/>
      </c>
      <c r="S9" s="11" t="str">
        <f t="shared" si="9"/>
        <v/>
      </c>
      <c r="T9" s="5" t="str">
        <f t="shared" si="10"/>
        <v/>
      </c>
      <c r="U9" s="11" t="str">
        <f t="shared" si="11"/>
        <v/>
      </c>
      <c r="V9" s="11" t="str">
        <f t="shared" si="12"/>
        <v/>
      </c>
      <c r="W9" s="5" t="str">
        <f t="shared" si="13"/>
        <v/>
      </c>
      <c r="X9" s="11" t="str">
        <f t="shared" si="14"/>
        <v/>
      </c>
      <c r="Y9" s="11" t="str">
        <f t="shared" si="15"/>
        <v/>
      </c>
      <c r="Z9" s="5" t="str">
        <f t="shared" si="16"/>
        <v/>
      </c>
      <c r="AA9" s="11" t="str">
        <f t="shared" si="17"/>
        <v/>
      </c>
      <c r="AB9" s="11" t="str">
        <f t="shared" si="18"/>
        <v/>
      </c>
      <c r="AC9" s="5" t="str">
        <f t="shared" si="19"/>
        <v/>
      </c>
      <c r="AD9" s="11" t="str">
        <f t="shared" si="20"/>
        <v/>
      </c>
      <c r="AE9" s="11" t="str">
        <f t="shared" si="21"/>
        <v/>
      </c>
      <c r="AF9" s="5" t="str">
        <f t="shared" si="22"/>
        <v/>
      </c>
      <c r="AG9" s="11" t="str">
        <f t="shared" si="23"/>
        <v/>
      </c>
      <c r="AH9" s="11" t="str">
        <f t="shared" si="24"/>
        <v/>
      </c>
      <c r="AI9" s="5" t="str">
        <f t="shared" si="25"/>
        <v/>
      </c>
      <c r="AJ9" s="11" t="str">
        <f t="shared" si="26"/>
        <v/>
      </c>
      <c r="AK9" s="11" t="str">
        <f t="shared" si="27"/>
        <v/>
      </c>
      <c r="AL9" s="5" t="str">
        <f t="shared" si="28"/>
        <v/>
      </c>
      <c r="AM9" s="11" t="str">
        <f t="shared" si="29"/>
        <v/>
      </c>
      <c r="AN9" s="11" t="str">
        <f t="shared" si="30"/>
        <v/>
      </c>
      <c r="AO9" s="5" t="str">
        <f t="shared" si="31"/>
        <v/>
      </c>
      <c r="AP9" s="11" t="str">
        <f t="shared" si="32"/>
        <v/>
      </c>
      <c r="AQ9" s="11" t="str">
        <f t="shared" si="33"/>
        <v/>
      </c>
      <c r="AR9" s="5" t="str">
        <f t="shared" si="34"/>
        <v/>
      </c>
      <c r="AS9" s="11" t="str">
        <f t="shared" si="35"/>
        <v/>
      </c>
      <c r="AT9" s="11" t="str">
        <f t="shared" si="36"/>
        <v/>
      </c>
      <c r="AU9" s="5" t="str">
        <f t="shared" si="37"/>
        <v/>
      </c>
      <c r="AV9" s="11" t="str">
        <f t="shared" si="38"/>
        <v/>
      </c>
      <c r="AW9" s="11" t="str">
        <f t="shared" si="39"/>
        <v/>
      </c>
      <c r="AX9" s="5" t="str">
        <f t="shared" si="40"/>
        <v/>
      </c>
      <c r="AY9" s="11" t="str">
        <f t="shared" si="41"/>
        <v/>
      </c>
      <c r="AZ9" s="11" t="str">
        <f t="shared" si="42"/>
        <v/>
      </c>
      <c r="BA9" s="5" t="str">
        <f t="shared" si="43"/>
        <v/>
      </c>
      <c r="BB9" s="11" t="str">
        <f t="shared" si="44"/>
        <v/>
      </c>
      <c r="BC9" s="11" t="str">
        <f t="shared" si="45"/>
        <v/>
      </c>
    </row>
    <row r="10" spans="1:55" ht="24.95" customHeight="1">
      <c r="A10" s="8"/>
      <c r="B10" s="8"/>
      <c r="C10" s="9"/>
      <c r="D10" s="8"/>
      <c r="E10" s="10" t="str">
        <f t="shared" si="47"/>
        <v/>
      </c>
      <c r="F10" s="11" t="str">
        <f t="shared" si="0"/>
        <v/>
      </c>
      <c r="G10" s="11" t="str">
        <f t="shared" si="1"/>
        <v/>
      </c>
      <c r="H10" s="5" t="str">
        <f t="shared" si="48"/>
        <v/>
      </c>
      <c r="I10" s="11" t="str">
        <f t="shared" si="2"/>
        <v/>
      </c>
      <c r="J10" s="11" t="str">
        <f t="shared" si="3"/>
        <v/>
      </c>
      <c r="K10" s="5" t="str">
        <f t="shared" si="49"/>
        <v/>
      </c>
      <c r="L10" s="11" t="str">
        <f t="shared" si="4"/>
        <v/>
      </c>
      <c r="M10" s="11" t="str">
        <f t="shared" si="5"/>
        <v/>
      </c>
      <c r="N10" s="5" t="str">
        <f t="shared" si="50"/>
        <v/>
      </c>
      <c r="O10" s="11" t="str">
        <f t="shared" si="6"/>
        <v/>
      </c>
      <c r="P10" s="11" t="str">
        <f t="shared" si="7"/>
        <v/>
      </c>
      <c r="Q10" s="5" t="str">
        <f t="shared" si="46"/>
        <v/>
      </c>
      <c r="R10" s="11" t="str">
        <f t="shared" si="8"/>
        <v/>
      </c>
      <c r="S10" s="11" t="str">
        <f t="shared" si="9"/>
        <v/>
      </c>
      <c r="T10" s="5" t="str">
        <f t="shared" si="10"/>
        <v/>
      </c>
      <c r="U10" s="11" t="str">
        <f t="shared" si="11"/>
        <v/>
      </c>
      <c r="V10" s="11" t="str">
        <f t="shared" si="12"/>
        <v/>
      </c>
      <c r="W10" s="5" t="str">
        <f t="shared" si="13"/>
        <v/>
      </c>
      <c r="X10" s="11" t="str">
        <f t="shared" si="14"/>
        <v/>
      </c>
      <c r="Y10" s="11" t="str">
        <f t="shared" si="15"/>
        <v/>
      </c>
      <c r="Z10" s="5" t="str">
        <f t="shared" si="16"/>
        <v/>
      </c>
      <c r="AA10" s="11" t="str">
        <f t="shared" si="17"/>
        <v/>
      </c>
      <c r="AB10" s="11" t="str">
        <f t="shared" si="18"/>
        <v/>
      </c>
      <c r="AC10" s="5" t="str">
        <f t="shared" si="19"/>
        <v/>
      </c>
      <c r="AD10" s="11" t="str">
        <f t="shared" si="20"/>
        <v/>
      </c>
      <c r="AE10" s="11" t="str">
        <f t="shared" si="21"/>
        <v/>
      </c>
      <c r="AF10" s="5" t="str">
        <f t="shared" si="22"/>
        <v/>
      </c>
      <c r="AG10" s="11" t="str">
        <f t="shared" si="23"/>
        <v/>
      </c>
      <c r="AH10" s="11" t="str">
        <f t="shared" si="24"/>
        <v/>
      </c>
      <c r="AI10" s="5" t="str">
        <f t="shared" si="25"/>
        <v/>
      </c>
      <c r="AJ10" s="11" t="str">
        <f t="shared" si="26"/>
        <v/>
      </c>
      <c r="AK10" s="11" t="str">
        <f t="shared" si="27"/>
        <v/>
      </c>
      <c r="AL10" s="5" t="str">
        <f t="shared" si="28"/>
        <v/>
      </c>
      <c r="AM10" s="11" t="str">
        <f t="shared" si="29"/>
        <v/>
      </c>
      <c r="AN10" s="11" t="str">
        <f t="shared" si="30"/>
        <v/>
      </c>
      <c r="AO10" s="5" t="str">
        <f t="shared" si="31"/>
        <v/>
      </c>
      <c r="AP10" s="11" t="str">
        <f t="shared" si="32"/>
        <v/>
      </c>
      <c r="AQ10" s="11" t="str">
        <f t="shared" si="33"/>
        <v/>
      </c>
      <c r="AR10" s="5" t="str">
        <f t="shared" si="34"/>
        <v/>
      </c>
      <c r="AS10" s="11" t="str">
        <f t="shared" si="35"/>
        <v/>
      </c>
      <c r="AT10" s="11" t="str">
        <f t="shared" si="36"/>
        <v/>
      </c>
      <c r="AU10" s="5" t="str">
        <f t="shared" si="37"/>
        <v/>
      </c>
      <c r="AV10" s="11" t="str">
        <f t="shared" si="38"/>
        <v/>
      </c>
      <c r="AW10" s="11" t="str">
        <f t="shared" si="39"/>
        <v/>
      </c>
      <c r="AX10" s="5" t="str">
        <f t="shared" si="40"/>
        <v/>
      </c>
      <c r="AY10" s="11" t="str">
        <f t="shared" si="41"/>
        <v/>
      </c>
      <c r="AZ10" s="11" t="str">
        <f t="shared" si="42"/>
        <v/>
      </c>
      <c r="BA10" s="5" t="str">
        <f t="shared" si="43"/>
        <v/>
      </c>
      <c r="BB10" s="11" t="str">
        <f t="shared" si="44"/>
        <v/>
      </c>
      <c r="BC10" s="11" t="str">
        <f t="shared" si="45"/>
        <v/>
      </c>
    </row>
    <row r="11" spans="1:55" ht="24.95" customHeight="1">
      <c r="A11" s="8"/>
      <c r="B11" s="8"/>
      <c r="C11" s="9"/>
      <c r="D11" s="8"/>
      <c r="E11" s="5" t="str">
        <f t="shared" si="47"/>
        <v/>
      </c>
      <c r="F11" s="11" t="str">
        <f t="shared" si="0"/>
        <v/>
      </c>
      <c r="G11" s="11" t="str">
        <f t="shared" si="1"/>
        <v/>
      </c>
      <c r="H11" s="5" t="str">
        <f t="shared" si="48"/>
        <v/>
      </c>
      <c r="I11" s="11" t="str">
        <f t="shared" si="2"/>
        <v/>
      </c>
      <c r="J11" s="11" t="str">
        <f t="shared" si="3"/>
        <v/>
      </c>
      <c r="K11" s="5" t="str">
        <f t="shared" si="49"/>
        <v/>
      </c>
      <c r="L11" s="11" t="str">
        <f t="shared" si="4"/>
        <v/>
      </c>
      <c r="M11" s="11" t="str">
        <f t="shared" si="5"/>
        <v/>
      </c>
      <c r="N11" s="5" t="str">
        <f t="shared" si="50"/>
        <v/>
      </c>
      <c r="O11" s="11" t="str">
        <f t="shared" si="6"/>
        <v/>
      </c>
      <c r="P11" s="11" t="str">
        <f t="shared" si="7"/>
        <v/>
      </c>
      <c r="Q11" s="5" t="str">
        <f t="shared" si="46"/>
        <v/>
      </c>
      <c r="R11" s="11" t="str">
        <f t="shared" si="8"/>
        <v/>
      </c>
      <c r="S11" s="11" t="str">
        <f t="shared" si="9"/>
        <v/>
      </c>
      <c r="T11" s="5" t="str">
        <f t="shared" si="10"/>
        <v/>
      </c>
      <c r="U11" s="11" t="str">
        <f t="shared" si="11"/>
        <v/>
      </c>
      <c r="V11" s="11" t="str">
        <f t="shared" si="12"/>
        <v/>
      </c>
      <c r="W11" s="5" t="str">
        <f t="shared" si="13"/>
        <v/>
      </c>
      <c r="X11" s="11" t="str">
        <f t="shared" si="14"/>
        <v/>
      </c>
      <c r="Y11" s="11" t="str">
        <f t="shared" si="15"/>
        <v/>
      </c>
      <c r="Z11" s="5" t="str">
        <f t="shared" si="16"/>
        <v/>
      </c>
      <c r="AA11" s="11" t="str">
        <f t="shared" si="17"/>
        <v/>
      </c>
      <c r="AB11" s="11" t="str">
        <f t="shared" si="18"/>
        <v/>
      </c>
      <c r="AC11" s="5" t="str">
        <f t="shared" si="19"/>
        <v/>
      </c>
      <c r="AD11" s="11" t="str">
        <f t="shared" si="20"/>
        <v/>
      </c>
      <c r="AE11" s="11" t="str">
        <f t="shared" si="21"/>
        <v/>
      </c>
      <c r="AF11" s="5" t="str">
        <f t="shared" si="22"/>
        <v/>
      </c>
      <c r="AG11" s="11" t="str">
        <f t="shared" si="23"/>
        <v/>
      </c>
      <c r="AH11" s="11" t="str">
        <f t="shared" si="24"/>
        <v/>
      </c>
      <c r="AI11" s="5" t="str">
        <f t="shared" si="25"/>
        <v/>
      </c>
      <c r="AJ11" s="11" t="str">
        <f t="shared" si="26"/>
        <v/>
      </c>
      <c r="AK11" s="11" t="str">
        <f t="shared" si="27"/>
        <v/>
      </c>
      <c r="AL11" s="5" t="str">
        <f t="shared" si="28"/>
        <v/>
      </c>
      <c r="AM11" s="11" t="str">
        <f t="shared" si="29"/>
        <v/>
      </c>
      <c r="AN11" s="11" t="str">
        <f t="shared" si="30"/>
        <v/>
      </c>
      <c r="AO11" s="5" t="str">
        <f t="shared" si="31"/>
        <v/>
      </c>
      <c r="AP11" s="11" t="str">
        <f t="shared" si="32"/>
        <v/>
      </c>
      <c r="AQ11" s="11" t="str">
        <f t="shared" si="33"/>
        <v/>
      </c>
      <c r="AR11" s="5" t="str">
        <f t="shared" si="34"/>
        <v/>
      </c>
      <c r="AS11" s="11" t="str">
        <f t="shared" si="35"/>
        <v/>
      </c>
      <c r="AT11" s="11" t="str">
        <f t="shared" si="36"/>
        <v/>
      </c>
      <c r="AU11" s="5" t="str">
        <f t="shared" si="37"/>
        <v/>
      </c>
      <c r="AV11" s="11" t="str">
        <f t="shared" si="38"/>
        <v/>
      </c>
      <c r="AW11" s="11" t="str">
        <f t="shared" si="39"/>
        <v/>
      </c>
      <c r="AX11" s="5" t="str">
        <f t="shared" si="40"/>
        <v/>
      </c>
      <c r="AY11" s="11" t="str">
        <f t="shared" si="41"/>
        <v/>
      </c>
      <c r="AZ11" s="11" t="str">
        <f t="shared" si="42"/>
        <v/>
      </c>
      <c r="BA11" s="5" t="str">
        <f t="shared" si="43"/>
        <v/>
      </c>
      <c r="BB11" s="11" t="str">
        <f t="shared" si="44"/>
        <v/>
      </c>
      <c r="BC11" s="11" t="str">
        <f t="shared" si="45"/>
        <v/>
      </c>
    </row>
    <row r="12" spans="1:55" ht="24.95" customHeight="1">
      <c r="A12" s="8"/>
      <c r="B12" s="8"/>
      <c r="C12" s="9"/>
      <c r="D12" s="8"/>
      <c r="E12" s="10" t="str">
        <f t="shared" si="47"/>
        <v/>
      </c>
      <c r="F12" s="11" t="str">
        <f t="shared" si="0"/>
        <v/>
      </c>
      <c r="G12" s="11" t="str">
        <f t="shared" si="1"/>
        <v/>
      </c>
      <c r="H12" s="5" t="str">
        <f t="shared" si="48"/>
        <v/>
      </c>
      <c r="I12" s="11" t="str">
        <f t="shared" si="2"/>
        <v/>
      </c>
      <c r="J12" s="11" t="str">
        <f t="shared" si="3"/>
        <v/>
      </c>
      <c r="K12" s="5" t="str">
        <f t="shared" si="49"/>
        <v/>
      </c>
      <c r="L12" s="11" t="str">
        <f t="shared" si="4"/>
        <v/>
      </c>
      <c r="M12" s="11" t="str">
        <f t="shared" si="5"/>
        <v/>
      </c>
      <c r="N12" s="5" t="str">
        <f t="shared" si="50"/>
        <v/>
      </c>
      <c r="O12" s="11" t="str">
        <f t="shared" si="6"/>
        <v/>
      </c>
      <c r="P12" s="11" t="str">
        <f t="shared" si="7"/>
        <v/>
      </c>
      <c r="Q12" s="5" t="str">
        <f t="shared" si="46"/>
        <v/>
      </c>
      <c r="R12" s="11" t="str">
        <f t="shared" si="8"/>
        <v/>
      </c>
      <c r="S12" s="11" t="str">
        <f t="shared" si="9"/>
        <v/>
      </c>
      <c r="T12" s="5" t="str">
        <f t="shared" si="10"/>
        <v/>
      </c>
      <c r="U12" s="11" t="str">
        <f t="shared" si="11"/>
        <v/>
      </c>
      <c r="V12" s="11" t="str">
        <f t="shared" si="12"/>
        <v/>
      </c>
      <c r="W12" s="5" t="str">
        <f t="shared" si="13"/>
        <v/>
      </c>
      <c r="X12" s="11" t="str">
        <f t="shared" si="14"/>
        <v/>
      </c>
      <c r="Y12" s="11" t="str">
        <f t="shared" si="15"/>
        <v/>
      </c>
      <c r="Z12" s="5" t="str">
        <f t="shared" si="16"/>
        <v/>
      </c>
      <c r="AA12" s="11" t="str">
        <f t="shared" si="17"/>
        <v/>
      </c>
      <c r="AB12" s="11" t="str">
        <f t="shared" si="18"/>
        <v/>
      </c>
      <c r="AC12" s="5" t="str">
        <f t="shared" si="19"/>
        <v/>
      </c>
      <c r="AD12" s="11" t="str">
        <f t="shared" si="20"/>
        <v/>
      </c>
      <c r="AE12" s="11" t="str">
        <f t="shared" si="21"/>
        <v/>
      </c>
      <c r="AF12" s="5" t="str">
        <f t="shared" si="22"/>
        <v/>
      </c>
      <c r="AG12" s="11" t="str">
        <f t="shared" si="23"/>
        <v/>
      </c>
      <c r="AH12" s="11" t="str">
        <f t="shared" si="24"/>
        <v/>
      </c>
      <c r="AI12" s="5" t="str">
        <f t="shared" si="25"/>
        <v/>
      </c>
      <c r="AJ12" s="11" t="str">
        <f t="shared" si="26"/>
        <v/>
      </c>
      <c r="AK12" s="11" t="str">
        <f t="shared" si="27"/>
        <v/>
      </c>
      <c r="AL12" s="5" t="str">
        <f t="shared" si="28"/>
        <v/>
      </c>
      <c r="AM12" s="11" t="str">
        <f t="shared" si="29"/>
        <v/>
      </c>
      <c r="AN12" s="11" t="str">
        <f t="shared" si="30"/>
        <v/>
      </c>
      <c r="AO12" s="5" t="str">
        <f t="shared" si="31"/>
        <v/>
      </c>
      <c r="AP12" s="11" t="str">
        <f t="shared" si="32"/>
        <v/>
      </c>
      <c r="AQ12" s="11" t="str">
        <f t="shared" si="33"/>
        <v/>
      </c>
      <c r="AR12" s="5" t="str">
        <f t="shared" si="34"/>
        <v/>
      </c>
      <c r="AS12" s="11" t="str">
        <f t="shared" si="35"/>
        <v/>
      </c>
      <c r="AT12" s="11" t="str">
        <f t="shared" si="36"/>
        <v/>
      </c>
      <c r="AU12" s="5" t="str">
        <f t="shared" si="37"/>
        <v/>
      </c>
      <c r="AV12" s="11" t="str">
        <f t="shared" si="38"/>
        <v/>
      </c>
      <c r="AW12" s="11" t="str">
        <f t="shared" si="39"/>
        <v/>
      </c>
      <c r="AX12" s="5" t="str">
        <f t="shared" si="40"/>
        <v/>
      </c>
      <c r="AY12" s="11" t="str">
        <f t="shared" si="41"/>
        <v/>
      </c>
      <c r="AZ12" s="11" t="str">
        <f t="shared" si="42"/>
        <v/>
      </c>
      <c r="BA12" s="5" t="str">
        <f t="shared" si="43"/>
        <v/>
      </c>
      <c r="BB12" s="11" t="str">
        <f t="shared" si="44"/>
        <v/>
      </c>
      <c r="BC12" s="11" t="str">
        <f t="shared" si="45"/>
        <v/>
      </c>
    </row>
    <row r="13" spans="1:55" ht="24.95" customHeight="1">
      <c r="A13" s="8"/>
      <c r="B13" s="8"/>
      <c r="C13" s="9"/>
      <c r="D13" s="8"/>
      <c r="E13" s="5" t="str">
        <f t="shared" si="47"/>
        <v/>
      </c>
      <c r="F13" s="11" t="str">
        <f t="shared" si="0"/>
        <v/>
      </c>
      <c r="G13" s="11" t="str">
        <f t="shared" si="1"/>
        <v/>
      </c>
      <c r="H13" s="5" t="str">
        <f t="shared" si="48"/>
        <v/>
      </c>
      <c r="I13" s="11" t="str">
        <f t="shared" si="2"/>
        <v/>
      </c>
      <c r="J13" s="11" t="str">
        <f t="shared" si="3"/>
        <v/>
      </c>
      <c r="K13" s="5" t="str">
        <f t="shared" si="49"/>
        <v/>
      </c>
      <c r="L13" s="11" t="str">
        <f t="shared" si="4"/>
        <v/>
      </c>
      <c r="M13" s="11" t="str">
        <f t="shared" si="5"/>
        <v/>
      </c>
      <c r="N13" s="5" t="str">
        <f t="shared" si="50"/>
        <v/>
      </c>
      <c r="O13" s="11" t="str">
        <f t="shared" si="6"/>
        <v/>
      </c>
      <c r="P13" s="11" t="str">
        <f t="shared" si="7"/>
        <v/>
      </c>
      <c r="Q13" s="5" t="str">
        <f t="shared" si="46"/>
        <v/>
      </c>
      <c r="R13" s="11" t="str">
        <f t="shared" si="8"/>
        <v/>
      </c>
      <c r="S13" s="11" t="str">
        <f t="shared" si="9"/>
        <v/>
      </c>
      <c r="T13" s="5" t="str">
        <f t="shared" si="10"/>
        <v/>
      </c>
      <c r="U13" s="11" t="str">
        <f t="shared" si="11"/>
        <v/>
      </c>
      <c r="V13" s="11" t="str">
        <f t="shared" si="12"/>
        <v/>
      </c>
      <c r="W13" s="5" t="str">
        <f t="shared" si="13"/>
        <v/>
      </c>
      <c r="X13" s="11" t="str">
        <f t="shared" si="14"/>
        <v/>
      </c>
      <c r="Y13" s="11" t="str">
        <f t="shared" si="15"/>
        <v/>
      </c>
      <c r="Z13" s="5" t="str">
        <f t="shared" si="16"/>
        <v/>
      </c>
      <c r="AA13" s="11" t="str">
        <f t="shared" si="17"/>
        <v/>
      </c>
      <c r="AB13" s="11" t="str">
        <f t="shared" si="18"/>
        <v/>
      </c>
      <c r="AC13" s="5" t="str">
        <f t="shared" si="19"/>
        <v/>
      </c>
      <c r="AD13" s="11" t="str">
        <f t="shared" si="20"/>
        <v/>
      </c>
      <c r="AE13" s="11" t="str">
        <f t="shared" si="21"/>
        <v/>
      </c>
      <c r="AF13" s="5" t="str">
        <f t="shared" si="22"/>
        <v/>
      </c>
      <c r="AG13" s="11" t="str">
        <f t="shared" si="23"/>
        <v/>
      </c>
      <c r="AH13" s="11" t="str">
        <f t="shared" si="24"/>
        <v/>
      </c>
      <c r="AI13" s="5" t="str">
        <f t="shared" si="25"/>
        <v/>
      </c>
      <c r="AJ13" s="11" t="str">
        <f t="shared" si="26"/>
        <v/>
      </c>
      <c r="AK13" s="11" t="str">
        <f t="shared" si="27"/>
        <v/>
      </c>
      <c r="AL13" s="5" t="str">
        <f t="shared" si="28"/>
        <v/>
      </c>
      <c r="AM13" s="11" t="str">
        <f t="shared" si="29"/>
        <v/>
      </c>
      <c r="AN13" s="11" t="str">
        <f t="shared" si="30"/>
        <v/>
      </c>
      <c r="AO13" s="5" t="str">
        <f t="shared" si="31"/>
        <v/>
      </c>
      <c r="AP13" s="11" t="str">
        <f t="shared" si="32"/>
        <v/>
      </c>
      <c r="AQ13" s="11" t="str">
        <f t="shared" si="33"/>
        <v/>
      </c>
      <c r="AR13" s="5" t="str">
        <f t="shared" si="34"/>
        <v/>
      </c>
      <c r="AS13" s="11" t="str">
        <f t="shared" si="35"/>
        <v/>
      </c>
      <c r="AT13" s="11" t="str">
        <f t="shared" si="36"/>
        <v/>
      </c>
      <c r="AU13" s="5" t="str">
        <f t="shared" si="37"/>
        <v/>
      </c>
      <c r="AV13" s="11" t="str">
        <f t="shared" si="38"/>
        <v/>
      </c>
      <c r="AW13" s="11" t="str">
        <f t="shared" si="39"/>
        <v/>
      </c>
      <c r="AX13" s="5" t="str">
        <f t="shared" si="40"/>
        <v/>
      </c>
      <c r="AY13" s="11" t="str">
        <f t="shared" si="41"/>
        <v/>
      </c>
      <c r="AZ13" s="11" t="str">
        <f t="shared" si="42"/>
        <v/>
      </c>
      <c r="BA13" s="5" t="str">
        <f t="shared" si="43"/>
        <v/>
      </c>
      <c r="BB13" s="11" t="str">
        <f t="shared" si="44"/>
        <v/>
      </c>
      <c r="BC13" s="11" t="str">
        <f t="shared" si="45"/>
        <v/>
      </c>
    </row>
    <row r="14" spans="1:55" ht="24.95" customHeight="1">
      <c r="A14" s="8"/>
      <c r="B14" s="8"/>
      <c r="C14" s="9"/>
      <c r="D14" s="8"/>
      <c r="E14" s="10" t="str">
        <f t="shared" si="47"/>
        <v/>
      </c>
      <c r="F14" s="11" t="str">
        <f t="shared" si="0"/>
        <v/>
      </c>
      <c r="G14" s="11" t="str">
        <f t="shared" si="1"/>
        <v/>
      </c>
      <c r="H14" s="5" t="str">
        <f t="shared" si="48"/>
        <v/>
      </c>
      <c r="I14" s="11" t="str">
        <f t="shared" si="2"/>
        <v/>
      </c>
      <c r="J14" s="11" t="str">
        <f t="shared" si="3"/>
        <v/>
      </c>
      <c r="K14" s="5" t="str">
        <f t="shared" si="49"/>
        <v/>
      </c>
      <c r="L14" s="11" t="str">
        <f t="shared" si="4"/>
        <v/>
      </c>
      <c r="M14" s="11" t="str">
        <f t="shared" si="5"/>
        <v/>
      </c>
      <c r="N14" s="5" t="str">
        <f t="shared" si="50"/>
        <v/>
      </c>
      <c r="O14" s="11" t="str">
        <f t="shared" si="6"/>
        <v/>
      </c>
      <c r="P14" s="11" t="str">
        <f t="shared" si="7"/>
        <v/>
      </c>
      <c r="Q14" s="5" t="str">
        <f t="shared" si="46"/>
        <v/>
      </c>
      <c r="R14" s="11" t="str">
        <f t="shared" si="8"/>
        <v/>
      </c>
      <c r="S14" s="11" t="str">
        <f t="shared" si="9"/>
        <v/>
      </c>
      <c r="T14" s="5" t="str">
        <f t="shared" si="10"/>
        <v/>
      </c>
      <c r="U14" s="11" t="str">
        <f t="shared" si="11"/>
        <v/>
      </c>
      <c r="V14" s="11" t="str">
        <f t="shared" si="12"/>
        <v/>
      </c>
      <c r="W14" s="5" t="str">
        <f t="shared" si="13"/>
        <v/>
      </c>
      <c r="X14" s="11" t="str">
        <f t="shared" si="14"/>
        <v/>
      </c>
      <c r="Y14" s="11" t="str">
        <f t="shared" si="15"/>
        <v/>
      </c>
      <c r="Z14" s="5" t="str">
        <f t="shared" si="16"/>
        <v/>
      </c>
      <c r="AA14" s="11" t="str">
        <f t="shared" si="17"/>
        <v/>
      </c>
      <c r="AB14" s="11" t="str">
        <f t="shared" si="18"/>
        <v/>
      </c>
      <c r="AC14" s="5" t="str">
        <f t="shared" si="19"/>
        <v/>
      </c>
      <c r="AD14" s="11" t="str">
        <f t="shared" si="20"/>
        <v/>
      </c>
      <c r="AE14" s="11" t="str">
        <f t="shared" si="21"/>
        <v/>
      </c>
      <c r="AF14" s="5" t="str">
        <f t="shared" si="22"/>
        <v/>
      </c>
      <c r="AG14" s="11" t="str">
        <f t="shared" si="23"/>
        <v/>
      </c>
      <c r="AH14" s="11" t="str">
        <f t="shared" si="24"/>
        <v/>
      </c>
      <c r="AI14" s="5" t="str">
        <f t="shared" si="25"/>
        <v/>
      </c>
      <c r="AJ14" s="11" t="str">
        <f t="shared" si="26"/>
        <v/>
      </c>
      <c r="AK14" s="11" t="str">
        <f t="shared" si="27"/>
        <v/>
      </c>
      <c r="AL14" s="5" t="str">
        <f t="shared" si="28"/>
        <v/>
      </c>
      <c r="AM14" s="11" t="str">
        <f t="shared" si="29"/>
        <v/>
      </c>
      <c r="AN14" s="11" t="str">
        <f t="shared" si="30"/>
        <v/>
      </c>
      <c r="AO14" s="5" t="str">
        <f t="shared" si="31"/>
        <v/>
      </c>
      <c r="AP14" s="11" t="str">
        <f t="shared" si="32"/>
        <v/>
      </c>
      <c r="AQ14" s="11" t="str">
        <f t="shared" si="33"/>
        <v/>
      </c>
      <c r="AR14" s="5" t="str">
        <f t="shared" si="34"/>
        <v/>
      </c>
      <c r="AS14" s="11" t="str">
        <f t="shared" si="35"/>
        <v/>
      </c>
      <c r="AT14" s="11" t="str">
        <f t="shared" si="36"/>
        <v/>
      </c>
      <c r="AU14" s="5" t="str">
        <f t="shared" si="37"/>
        <v/>
      </c>
      <c r="AV14" s="11" t="str">
        <f t="shared" si="38"/>
        <v/>
      </c>
      <c r="AW14" s="11" t="str">
        <f t="shared" si="39"/>
        <v/>
      </c>
      <c r="AX14" s="5" t="str">
        <f t="shared" si="40"/>
        <v/>
      </c>
      <c r="AY14" s="11" t="str">
        <f t="shared" si="41"/>
        <v/>
      </c>
      <c r="AZ14" s="11" t="str">
        <f t="shared" si="42"/>
        <v/>
      </c>
      <c r="BA14" s="5" t="str">
        <f t="shared" si="43"/>
        <v/>
      </c>
      <c r="BB14" s="11" t="str">
        <f t="shared" si="44"/>
        <v/>
      </c>
      <c r="BC14" s="11" t="str">
        <f t="shared" si="45"/>
        <v/>
      </c>
    </row>
    <row r="15" spans="1:55" ht="24.95" customHeight="1">
      <c r="A15" s="8"/>
      <c r="B15" s="8"/>
      <c r="C15" s="9"/>
      <c r="D15" s="8"/>
      <c r="E15" s="5" t="str">
        <f t="shared" si="47"/>
        <v/>
      </c>
      <c r="F15" s="11" t="str">
        <f t="shared" si="0"/>
        <v/>
      </c>
      <c r="G15" s="11" t="str">
        <f t="shared" si="1"/>
        <v/>
      </c>
      <c r="H15" s="5" t="str">
        <f t="shared" si="48"/>
        <v/>
      </c>
      <c r="I15" s="11" t="str">
        <f t="shared" si="2"/>
        <v/>
      </c>
      <c r="J15" s="11" t="str">
        <f t="shared" si="3"/>
        <v/>
      </c>
      <c r="K15" s="5" t="str">
        <f t="shared" si="49"/>
        <v/>
      </c>
      <c r="L15" s="11" t="str">
        <f t="shared" si="4"/>
        <v/>
      </c>
      <c r="M15" s="11" t="str">
        <f t="shared" si="5"/>
        <v/>
      </c>
      <c r="N15" s="5" t="str">
        <f t="shared" si="50"/>
        <v/>
      </c>
      <c r="O15" s="11" t="str">
        <f t="shared" si="6"/>
        <v/>
      </c>
      <c r="P15" s="11" t="str">
        <f t="shared" si="7"/>
        <v/>
      </c>
      <c r="Q15" s="5" t="str">
        <f t="shared" si="46"/>
        <v/>
      </c>
      <c r="R15" s="11" t="str">
        <f t="shared" si="8"/>
        <v/>
      </c>
      <c r="S15" s="11" t="str">
        <f t="shared" si="9"/>
        <v/>
      </c>
      <c r="T15" s="5" t="str">
        <f t="shared" si="10"/>
        <v/>
      </c>
      <c r="U15" s="11" t="str">
        <f t="shared" si="11"/>
        <v/>
      </c>
      <c r="V15" s="11" t="str">
        <f t="shared" si="12"/>
        <v/>
      </c>
      <c r="W15" s="5" t="str">
        <f t="shared" si="13"/>
        <v/>
      </c>
      <c r="X15" s="11" t="str">
        <f t="shared" si="14"/>
        <v/>
      </c>
      <c r="Y15" s="11" t="str">
        <f t="shared" si="15"/>
        <v/>
      </c>
      <c r="Z15" s="5" t="str">
        <f t="shared" si="16"/>
        <v/>
      </c>
      <c r="AA15" s="11" t="str">
        <f t="shared" si="17"/>
        <v/>
      </c>
      <c r="AB15" s="11" t="str">
        <f t="shared" si="18"/>
        <v/>
      </c>
      <c r="AC15" s="5" t="str">
        <f t="shared" si="19"/>
        <v/>
      </c>
      <c r="AD15" s="11" t="str">
        <f t="shared" si="20"/>
        <v/>
      </c>
      <c r="AE15" s="11" t="str">
        <f t="shared" si="21"/>
        <v/>
      </c>
      <c r="AF15" s="5" t="str">
        <f t="shared" si="22"/>
        <v/>
      </c>
      <c r="AG15" s="11" t="str">
        <f t="shared" si="23"/>
        <v/>
      </c>
      <c r="AH15" s="11" t="str">
        <f t="shared" si="24"/>
        <v/>
      </c>
      <c r="AI15" s="5" t="str">
        <f t="shared" si="25"/>
        <v/>
      </c>
      <c r="AJ15" s="11" t="str">
        <f t="shared" si="26"/>
        <v/>
      </c>
      <c r="AK15" s="11" t="str">
        <f t="shared" si="27"/>
        <v/>
      </c>
      <c r="AL15" s="5" t="str">
        <f t="shared" si="28"/>
        <v/>
      </c>
      <c r="AM15" s="11" t="str">
        <f t="shared" si="29"/>
        <v/>
      </c>
      <c r="AN15" s="11" t="str">
        <f t="shared" si="30"/>
        <v/>
      </c>
      <c r="AO15" s="5" t="str">
        <f t="shared" si="31"/>
        <v/>
      </c>
      <c r="AP15" s="11" t="str">
        <f t="shared" si="32"/>
        <v/>
      </c>
      <c r="AQ15" s="11" t="str">
        <f t="shared" si="33"/>
        <v/>
      </c>
      <c r="AR15" s="5" t="str">
        <f t="shared" si="34"/>
        <v/>
      </c>
      <c r="AS15" s="11" t="str">
        <f t="shared" si="35"/>
        <v/>
      </c>
      <c r="AT15" s="11" t="str">
        <f t="shared" si="36"/>
        <v/>
      </c>
      <c r="AU15" s="5" t="str">
        <f t="shared" si="37"/>
        <v/>
      </c>
      <c r="AV15" s="11" t="str">
        <f t="shared" si="38"/>
        <v/>
      </c>
      <c r="AW15" s="11" t="str">
        <f t="shared" si="39"/>
        <v/>
      </c>
      <c r="AX15" s="5" t="str">
        <f t="shared" si="40"/>
        <v/>
      </c>
      <c r="AY15" s="11" t="str">
        <f t="shared" si="41"/>
        <v/>
      </c>
      <c r="AZ15" s="11" t="str">
        <f t="shared" si="42"/>
        <v/>
      </c>
      <c r="BA15" s="5" t="str">
        <f t="shared" si="43"/>
        <v/>
      </c>
      <c r="BB15" s="11" t="str">
        <f t="shared" si="44"/>
        <v/>
      </c>
      <c r="BC15" s="11" t="str">
        <f t="shared" si="45"/>
        <v/>
      </c>
    </row>
    <row r="16" spans="1:55" ht="24.95" customHeight="1">
      <c r="A16" s="8"/>
      <c r="B16" s="8"/>
      <c r="C16" s="9"/>
      <c r="D16" s="8"/>
      <c r="E16" s="10" t="str">
        <f t="shared" si="47"/>
        <v/>
      </c>
      <c r="F16" s="11" t="str">
        <f t="shared" si="0"/>
        <v/>
      </c>
      <c r="G16" s="11" t="str">
        <f t="shared" si="1"/>
        <v/>
      </c>
      <c r="H16" s="5" t="str">
        <f t="shared" si="48"/>
        <v/>
      </c>
      <c r="I16" s="11" t="str">
        <f t="shared" si="2"/>
        <v/>
      </c>
      <c r="J16" s="11" t="str">
        <f t="shared" si="3"/>
        <v/>
      </c>
      <c r="K16" s="5" t="str">
        <f t="shared" si="49"/>
        <v/>
      </c>
      <c r="L16" s="11" t="str">
        <f t="shared" si="4"/>
        <v/>
      </c>
      <c r="M16" s="11" t="str">
        <f t="shared" si="5"/>
        <v/>
      </c>
      <c r="N16" s="5" t="str">
        <f t="shared" si="50"/>
        <v/>
      </c>
      <c r="O16" s="11" t="str">
        <f t="shared" si="6"/>
        <v/>
      </c>
      <c r="P16" s="11" t="str">
        <f t="shared" si="7"/>
        <v/>
      </c>
      <c r="Q16" s="5" t="str">
        <f t="shared" si="46"/>
        <v/>
      </c>
      <c r="R16" s="11" t="str">
        <f t="shared" si="8"/>
        <v/>
      </c>
      <c r="S16" s="11" t="str">
        <f t="shared" si="9"/>
        <v/>
      </c>
      <c r="T16" s="5" t="str">
        <f t="shared" si="10"/>
        <v/>
      </c>
      <c r="U16" s="11" t="str">
        <f t="shared" si="11"/>
        <v/>
      </c>
      <c r="V16" s="11" t="str">
        <f t="shared" si="12"/>
        <v/>
      </c>
      <c r="W16" s="5" t="str">
        <f t="shared" si="13"/>
        <v/>
      </c>
      <c r="X16" s="11" t="str">
        <f t="shared" si="14"/>
        <v/>
      </c>
      <c r="Y16" s="11" t="str">
        <f t="shared" si="15"/>
        <v/>
      </c>
      <c r="Z16" s="5" t="str">
        <f t="shared" si="16"/>
        <v/>
      </c>
      <c r="AA16" s="11" t="str">
        <f t="shared" si="17"/>
        <v/>
      </c>
      <c r="AB16" s="11" t="str">
        <f t="shared" si="18"/>
        <v/>
      </c>
      <c r="AC16" s="5" t="str">
        <f t="shared" si="19"/>
        <v/>
      </c>
      <c r="AD16" s="11" t="str">
        <f t="shared" si="20"/>
        <v/>
      </c>
      <c r="AE16" s="11" t="str">
        <f t="shared" si="21"/>
        <v/>
      </c>
      <c r="AF16" s="5" t="str">
        <f t="shared" si="22"/>
        <v/>
      </c>
      <c r="AG16" s="11" t="str">
        <f t="shared" si="23"/>
        <v/>
      </c>
      <c r="AH16" s="11" t="str">
        <f t="shared" si="24"/>
        <v/>
      </c>
      <c r="AI16" s="5" t="str">
        <f t="shared" si="25"/>
        <v/>
      </c>
      <c r="AJ16" s="11" t="str">
        <f t="shared" si="26"/>
        <v/>
      </c>
      <c r="AK16" s="11" t="str">
        <f t="shared" si="27"/>
        <v/>
      </c>
      <c r="AL16" s="5" t="str">
        <f t="shared" si="28"/>
        <v/>
      </c>
      <c r="AM16" s="11" t="str">
        <f t="shared" si="29"/>
        <v/>
      </c>
      <c r="AN16" s="11" t="str">
        <f t="shared" si="30"/>
        <v/>
      </c>
      <c r="AO16" s="5" t="str">
        <f t="shared" si="31"/>
        <v/>
      </c>
      <c r="AP16" s="11" t="str">
        <f t="shared" si="32"/>
        <v/>
      </c>
      <c r="AQ16" s="11" t="str">
        <f t="shared" si="33"/>
        <v/>
      </c>
      <c r="AR16" s="5" t="str">
        <f t="shared" si="34"/>
        <v/>
      </c>
      <c r="AS16" s="11" t="str">
        <f t="shared" si="35"/>
        <v/>
      </c>
      <c r="AT16" s="11" t="str">
        <f t="shared" si="36"/>
        <v/>
      </c>
      <c r="AU16" s="5" t="str">
        <f t="shared" si="37"/>
        <v/>
      </c>
      <c r="AV16" s="11" t="str">
        <f t="shared" si="38"/>
        <v/>
      </c>
      <c r="AW16" s="11" t="str">
        <f t="shared" si="39"/>
        <v/>
      </c>
      <c r="AX16" s="5" t="str">
        <f t="shared" si="40"/>
        <v/>
      </c>
      <c r="AY16" s="11" t="str">
        <f t="shared" si="41"/>
        <v/>
      </c>
      <c r="AZ16" s="11" t="str">
        <f t="shared" si="42"/>
        <v/>
      </c>
      <c r="BA16" s="5" t="str">
        <f t="shared" si="43"/>
        <v/>
      </c>
      <c r="BB16" s="11" t="str">
        <f t="shared" si="44"/>
        <v/>
      </c>
      <c r="BC16" s="11" t="str">
        <f t="shared" si="45"/>
        <v/>
      </c>
    </row>
    <row r="17" spans="1:55" ht="24.95" customHeight="1">
      <c r="A17" s="8"/>
      <c r="B17" s="8"/>
      <c r="C17" s="9"/>
      <c r="D17" s="8"/>
      <c r="E17" s="5" t="str">
        <f t="shared" si="47"/>
        <v/>
      </c>
      <c r="F17" s="11" t="str">
        <f t="shared" si="0"/>
        <v/>
      </c>
      <c r="G17" s="11" t="str">
        <f t="shared" si="1"/>
        <v/>
      </c>
      <c r="H17" s="5" t="str">
        <f t="shared" si="48"/>
        <v/>
      </c>
      <c r="I17" s="11" t="str">
        <f t="shared" si="2"/>
        <v/>
      </c>
      <c r="J17" s="11" t="str">
        <f t="shared" si="3"/>
        <v/>
      </c>
      <c r="K17" s="5" t="str">
        <f t="shared" si="49"/>
        <v/>
      </c>
      <c r="L17" s="11" t="str">
        <f t="shared" si="4"/>
        <v/>
      </c>
      <c r="M17" s="11" t="str">
        <f t="shared" si="5"/>
        <v/>
      </c>
      <c r="N17" s="5" t="str">
        <f t="shared" si="50"/>
        <v/>
      </c>
      <c r="O17" s="11" t="str">
        <f t="shared" si="6"/>
        <v/>
      </c>
      <c r="P17" s="11" t="str">
        <f t="shared" si="7"/>
        <v/>
      </c>
      <c r="Q17" s="5" t="str">
        <f t="shared" si="46"/>
        <v/>
      </c>
      <c r="R17" s="11" t="str">
        <f t="shared" si="8"/>
        <v/>
      </c>
      <c r="S17" s="11" t="str">
        <f t="shared" si="9"/>
        <v/>
      </c>
      <c r="T17" s="5" t="str">
        <f t="shared" si="10"/>
        <v/>
      </c>
      <c r="U17" s="11" t="str">
        <f t="shared" si="11"/>
        <v/>
      </c>
      <c r="V17" s="11" t="str">
        <f t="shared" si="12"/>
        <v/>
      </c>
      <c r="W17" s="5" t="str">
        <f t="shared" si="13"/>
        <v/>
      </c>
      <c r="X17" s="11" t="str">
        <f t="shared" si="14"/>
        <v/>
      </c>
      <c r="Y17" s="11" t="str">
        <f t="shared" si="15"/>
        <v/>
      </c>
      <c r="Z17" s="5" t="str">
        <f t="shared" si="16"/>
        <v/>
      </c>
      <c r="AA17" s="11" t="str">
        <f t="shared" si="17"/>
        <v/>
      </c>
      <c r="AB17" s="11" t="str">
        <f t="shared" si="18"/>
        <v/>
      </c>
      <c r="AC17" s="5" t="str">
        <f t="shared" si="19"/>
        <v/>
      </c>
      <c r="AD17" s="11" t="str">
        <f t="shared" si="20"/>
        <v/>
      </c>
      <c r="AE17" s="11" t="str">
        <f t="shared" si="21"/>
        <v/>
      </c>
      <c r="AF17" s="5" t="str">
        <f t="shared" si="22"/>
        <v/>
      </c>
      <c r="AG17" s="11" t="str">
        <f t="shared" si="23"/>
        <v/>
      </c>
      <c r="AH17" s="11" t="str">
        <f t="shared" si="24"/>
        <v/>
      </c>
      <c r="AI17" s="5" t="str">
        <f t="shared" si="25"/>
        <v/>
      </c>
      <c r="AJ17" s="11" t="str">
        <f t="shared" si="26"/>
        <v/>
      </c>
      <c r="AK17" s="11" t="str">
        <f t="shared" si="27"/>
        <v/>
      </c>
      <c r="AL17" s="5" t="str">
        <f t="shared" si="28"/>
        <v/>
      </c>
      <c r="AM17" s="11" t="str">
        <f t="shared" si="29"/>
        <v/>
      </c>
      <c r="AN17" s="11" t="str">
        <f t="shared" si="30"/>
        <v/>
      </c>
      <c r="AO17" s="5" t="str">
        <f t="shared" si="31"/>
        <v/>
      </c>
      <c r="AP17" s="11" t="str">
        <f t="shared" si="32"/>
        <v/>
      </c>
      <c r="AQ17" s="11" t="str">
        <f t="shared" si="33"/>
        <v/>
      </c>
      <c r="AR17" s="5" t="str">
        <f t="shared" si="34"/>
        <v/>
      </c>
      <c r="AS17" s="11" t="str">
        <f t="shared" si="35"/>
        <v/>
      </c>
      <c r="AT17" s="11" t="str">
        <f t="shared" si="36"/>
        <v/>
      </c>
      <c r="AU17" s="5" t="str">
        <f t="shared" si="37"/>
        <v/>
      </c>
      <c r="AV17" s="11" t="str">
        <f t="shared" si="38"/>
        <v/>
      </c>
      <c r="AW17" s="11" t="str">
        <f t="shared" si="39"/>
        <v/>
      </c>
      <c r="AX17" s="5" t="str">
        <f t="shared" si="40"/>
        <v/>
      </c>
      <c r="AY17" s="11" t="str">
        <f t="shared" si="41"/>
        <v/>
      </c>
      <c r="AZ17" s="11" t="str">
        <f t="shared" si="42"/>
        <v/>
      </c>
      <c r="BA17" s="5" t="str">
        <f t="shared" si="43"/>
        <v/>
      </c>
      <c r="BB17" s="11" t="str">
        <f t="shared" si="44"/>
        <v/>
      </c>
      <c r="BC17" s="11" t="str">
        <f t="shared" si="45"/>
        <v/>
      </c>
    </row>
    <row r="18" spans="1:55" ht="24.95" customHeight="1">
      <c r="A18" s="8"/>
      <c r="B18" s="8"/>
      <c r="C18" s="9"/>
      <c r="D18" s="8"/>
      <c r="E18" s="10" t="str">
        <f t="shared" si="47"/>
        <v/>
      </c>
      <c r="F18" s="11" t="str">
        <f t="shared" si="0"/>
        <v/>
      </c>
      <c r="G18" s="11" t="str">
        <f t="shared" si="1"/>
        <v/>
      </c>
      <c r="H18" s="5" t="str">
        <f t="shared" si="48"/>
        <v/>
      </c>
      <c r="I18" s="11" t="str">
        <f t="shared" si="2"/>
        <v/>
      </c>
      <c r="J18" s="11" t="str">
        <f t="shared" si="3"/>
        <v/>
      </c>
      <c r="K18" s="5" t="str">
        <f t="shared" si="49"/>
        <v/>
      </c>
      <c r="L18" s="11" t="str">
        <f t="shared" si="4"/>
        <v/>
      </c>
      <c r="M18" s="11" t="str">
        <f t="shared" si="5"/>
        <v/>
      </c>
      <c r="N18" s="5" t="str">
        <f t="shared" si="50"/>
        <v/>
      </c>
      <c r="O18" s="11" t="str">
        <f t="shared" si="6"/>
        <v/>
      </c>
      <c r="P18" s="11" t="str">
        <f t="shared" si="7"/>
        <v/>
      </c>
      <c r="Q18" s="5" t="str">
        <f t="shared" si="46"/>
        <v/>
      </c>
      <c r="R18" s="11" t="str">
        <f t="shared" si="8"/>
        <v/>
      </c>
      <c r="S18" s="11" t="str">
        <f t="shared" si="9"/>
        <v/>
      </c>
      <c r="T18" s="5" t="str">
        <f t="shared" si="10"/>
        <v/>
      </c>
      <c r="U18" s="11" t="str">
        <f t="shared" si="11"/>
        <v/>
      </c>
      <c r="V18" s="11" t="str">
        <f t="shared" si="12"/>
        <v/>
      </c>
      <c r="W18" s="5" t="str">
        <f t="shared" si="13"/>
        <v/>
      </c>
      <c r="X18" s="11" t="str">
        <f t="shared" si="14"/>
        <v/>
      </c>
      <c r="Y18" s="11" t="str">
        <f t="shared" si="15"/>
        <v/>
      </c>
      <c r="Z18" s="5" t="str">
        <f t="shared" si="16"/>
        <v/>
      </c>
      <c r="AA18" s="11" t="str">
        <f t="shared" si="17"/>
        <v/>
      </c>
      <c r="AB18" s="11" t="str">
        <f t="shared" si="18"/>
        <v/>
      </c>
      <c r="AC18" s="5" t="str">
        <f t="shared" si="19"/>
        <v/>
      </c>
      <c r="AD18" s="11" t="str">
        <f t="shared" si="20"/>
        <v/>
      </c>
      <c r="AE18" s="11" t="str">
        <f t="shared" si="21"/>
        <v/>
      </c>
      <c r="AF18" s="5" t="str">
        <f t="shared" si="22"/>
        <v/>
      </c>
      <c r="AG18" s="11" t="str">
        <f t="shared" si="23"/>
        <v/>
      </c>
      <c r="AH18" s="11" t="str">
        <f t="shared" si="24"/>
        <v/>
      </c>
      <c r="AI18" s="5" t="str">
        <f t="shared" si="25"/>
        <v/>
      </c>
      <c r="AJ18" s="11" t="str">
        <f t="shared" si="26"/>
        <v/>
      </c>
      <c r="AK18" s="11" t="str">
        <f t="shared" si="27"/>
        <v/>
      </c>
      <c r="AL18" s="5" t="str">
        <f t="shared" si="28"/>
        <v/>
      </c>
      <c r="AM18" s="11" t="str">
        <f t="shared" si="29"/>
        <v/>
      </c>
      <c r="AN18" s="11" t="str">
        <f t="shared" si="30"/>
        <v/>
      </c>
      <c r="AO18" s="5" t="str">
        <f t="shared" si="31"/>
        <v/>
      </c>
      <c r="AP18" s="11" t="str">
        <f t="shared" si="32"/>
        <v/>
      </c>
      <c r="AQ18" s="11" t="str">
        <f t="shared" si="33"/>
        <v/>
      </c>
      <c r="AR18" s="5" t="str">
        <f t="shared" si="34"/>
        <v/>
      </c>
      <c r="AS18" s="11" t="str">
        <f t="shared" si="35"/>
        <v/>
      </c>
      <c r="AT18" s="11" t="str">
        <f t="shared" si="36"/>
        <v/>
      </c>
      <c r="AU18" s="5" t="str">
        <f t="shared" si="37"/>
        <v/>
      </c>
      <c r="AV18" s="11" t="str">
        <f t="shared" si="38"/>
        <v/>
      </c>
      <c r="AW18" s="11" t="str">
        <f t="shared" si="39"/>
        <v/>
      </c>
      <c r="AX18" s="5" t="str">
        <f t="shared" si="40"/>
        <v/>
      </c>
      <c r="AY18" s="11" t="str">
        <f t="shared" si="41"/>
        <v/>
      </c>
      <c r="AZ18" s="11" t="str">
        <f t="shared" si="42"/>
        <v/>
      </c>
      <c r="BA18" s="5" t="str">
        <f t="shared" si="43"/>
        <v/>
      </c>
      <c r="BB18" s="11" t="str">
        <f t="shared" si="44"/>
        <v/>
      </c>
      <c r="BC18" s="11" t="str">
        <f t="shared" si="45"/>
        <v/>
      </c>
    </row>
    <row r="19" spans="1:55" ht="24.95" customHeight="1">
      <c r="A19" s="8"/>
      <c r="B19" s="8"/>
      <c r="C19" s="9"/>
      <c r="D19" s="8"/>
      <c r="E19" s="5" t="str">
        <f t="shared" si="47"/>
        <v/>
      </c>
      <c r="F19" s="11" t="str">
        <f t="shared" si="0"/>
        <v/>
      </c>
      <c r="G19" s="11" t="str">
        <f t="shared" si="1"/>
        <v/>
      </c>
      <c r="H19" s="5" t="str">
        <f t="shared" si="48"/>
        <v/>
      </c>
      <c r="I19" s="11" t="str">
        <f t="shared" si="2"/>
        <v/>
      </c>
      <c r="J19" s="11" t="str">
        <f t="shared" si="3"/>
        <v/>
      </c>
      <c r="K19" s="5" t="str">
        <f t="shared" si="49"/>
        <v/>
      </c>
      <c r="L19" s="11" t="str">
        <f t="shared" si="4"/>
        <v/>
      </c>
      <c r="M19" s="11" t="str">
        <f t="shared" si="5"/>
        <v/>
      </c>
      <c r="N19" s="5" t="str">
        <f t="shared" si="50"/>
        <v/>
      </c>
      <c r="O19" s="11" t="str">
        <f t="shared" si="6"/>
        <v/>
      </c>
      <c r="P19" s="11" t="str">
        <f t="shared" si="7"/>
        <v/>
      </c>
      <c r="Q19" s="5" t="str">
        <f t="shared" si="46"/>
        <v/>
      </c>
      <c r="R19" s="11" t="str">
        <f t="shared" si="8"/>
        <v/>
      </c>
      <c r="S19" s="11" t="str">
        <f t="shared" si="9"/>
        <v/>
      </c>
      <c r="T19" s="5" t="str">
        <f t="shared" si="10"/>
        <v/>
      </c>
      <c r="U19" s="11" t="str">
        <f t="shared" si="11"/>
        <v/>
      </c>
      <c r="V19" s="11" t="str">
        <f t="shared" si="12"/>
        <v/>
      </c>
      <c r="W19" s="5" t="str">
        <f t="shared" si="13"/>
        <v/>
      </c>
      <c r="X19" s="11" t="str">
        <f t="shared" si="14"/>
        <v/>
      </c>
      <c r="Y19" s="11" t="str">
        <f t="shared" si="15"/>
        <v/>
      </c>
      <c r="Z19" s="5" t="str">
        <f t="shared" si="16"/>
        <v/>
      </c>
      <c r="AA19" s="11" t="str">
        <f t="shared" si="17"/>
        <v/>
      </c>
      <c r="AB19" s="11" t="str">
        <f t="shared" si="18"/>
        <v/>
      </c>
      <c r="AC19" s="5" t="str">
        <f t="shared" si="19"/>
        <v/>
      </c>
      <c r="AD19" s="11" t="str">
        <f t="shared" si="20"/>
        <v/>
      </c>
      <c r="AE19" s="11" t="str">
        <f t="shared" si="21"/>
        <v/>
      </c>
      <c r="AF19" s="5" t="str">
        <f t="shared" si="22"/>
        <v/>
      </c>
      <c r="AG19" s="11" t="str">
        <f t="shared" si="23"/>
        <v/>
      </c>
      <c r="AH19" s="11" t="str">
        <f t="shared" si="24"/>
        <v/>
      </c>
      <c r="AI19" s="5" t="str">
        <f t="shared" si="25"/>
        <v/>
      </c>
      <c r="AJ19" s="11" t="str">
        <f t="shared" si="26"/>
        <v/>
      </c>
      <c r="AK19" s="11" t="str">
        <f t="shared" si="27"/>
        <v/>
      </c>
      <c r="AL19" s="5" t="str">
        <f t="shared" si="28"/>
        <v/>
      </c>
      <c r="AM19" s="11" t="str">
        <f t="shared" si="29"/>
        <v/>
      </c>
      <c r="AN19" s="11" t="str">
        <f t="shared" si="30"/>
        <v/>
      </c>
      <c r="AO19" s="5" t="str">
        <f t="shared" si="31"/>
        <v/>
      </c>
      <c r="AP19" s="11" t="str">
        <f t="shared" si="32"/>
        <v/>
      </c>
      <c r="AQ19" s="11" t="str">
        <f t="shared" si="33"/>
        <v/>
      </c>
      <c r="AR19" s="5" t="str">
        <f t="shared" si="34"/>
        <v/>
      </c>
      <c r="AS19" s="11" t="str">
        <f t="shared" si="35"/>
        <v/>
      </c>
      <c r="AT19" s="11" t="str">
        <f t="shared" si="36"/>
        <v/>
      </c>
      <c r="AU19" s="5" t="str">
        <f t="shared" si="37"/>
        <v/>
      </c>
      <c r="AV19" s="11" t="str">
        <f t="shared" si="38"/>
        <v/>
      </c>
      <c r="AW19" s="11" t="str">
        <f t="shared" si="39"/>
        <v/>
      </c>
      <c r="AX19" s="5" t="str">
        <f t="shared" si="40"/>
        <v/>
      </c>
      <c r="AY19" s="11" t="str">
        <f t="shared" si="41"/>
        <v/>
      </c>
      <c r="AZ19" s="11" t="str">
        <f t="shared" si="42"/>
        <v/>
      </c>
      <c r="BA19" s="5" t="str">
        <f t="shared" si="43"/>
        <v/>
      </c>
      <c r="BB19" s="11" t="str">
        <f t="shared" si="44"/>
        <v/>
      </c>
      <c r="BC19" s="11" t="str">
        <f t="shared" si="45"/>
        <v/>
      </c>
    </row>
    <row r="20" spans="1:55" ht="24.95" customHeight="1">
      <c r="A20" s="8"/>
      <c r="B20" s="8"/>
      <c r="C20" s="9"/>
      <c r="D20" s="8"/>
      <c r="E20" s="10" t="str">
        <f t="shared" si="47"/>
        <v/>
      </c>
      <c r="F20" s="11" t="str">
        <f t="shared" si="0"/>
        <v/>
      </c>
      <c r="G20" s="11" t="str">
        <f t="shared" si="1"/>
        <v/>
      </c>
      <c r="H20" s="5" t="str">
        <f t="shared" si="48"/>
        <v/>
      </c>
      <c r="I20" s="11" t="str">
        <f t="shared" si="2"/>
        <v/>
      </c>
      <c r="J20" s="11" t="str">
        <f t="shared" si="3"/>
        <v/>
      </c>
      <c r="K20" s="5" t="str">
        <f t="shared" si="49"/>
        <v/>
      </c>
      <c r="L20" s="11" t="str">
        <f t="shared" si="4"/>
        <v/>
      </c>
      <c r="M20" s="11" t="str">
        <f t="shared" si="5"/>
        <v/>
      </c>
      <c r="N20" s="5" t="str">
        <f t="shared" si="50"/>
        <v/>
      </c>
      <c r="O20" s="11" t="str">
        <f t="shared" si="6"/>
        <v/>
      </c>
      <c r="P20" s="11" t="str">
        <f t="shared" si="7"/>
        <v/>
      </c>
      <c r="Q20" s="5" t="str">
        <f t="shared" si="46"/>
        <v/>
      </c>
      <c r="R20" s="11" t="str">
        <f t="shared" si="8"/>
        <v/>
      </c>
      <c r="S20" s="11" t="str">
        <f t="shared" si="9"/>
        <v/>
      </c>
      <c r="T20" s="5" t="str">
        <f t="shared" si="10"/>
        <v/>
      </c>
      <c r="U20" s="11" t="str">
        <f t="shared" si="11"/>
        <v/>
      </c>
      <c r="V20" s="11" t="str">
        <f t="shared" si="12"/>
        <v/>
      </c>
      <c r="W20" s="5" t="str">
        <f t="shared" si="13"/>
        <v/>
      </c>
      <c r="X20" s="11" t="str">
        <f t="shared" si="14"/>
        <v/>
      </c>
      <c r="Y20" s="11" t="str">
        <f t="shared" si="15"/>
        <v/>
      </c>
      <c r="Z20" s="5" t="str">
        <f t="shared" si="16"/>
        <v/>
      </c>
      <c r="AA20" s="11" t="str">
        <f t="shared" si="17"/>
        <v/>
      </c>
      <c r="AB20" s="11" t="str">
        <f t="shared" si="18"/>
        <v/>
      </c>
      <c r="AC20" s="5" t="str">
        <f t="shared" si="19"/>
        <v/>
      </c>
      <c r="AD20" s="11" t="str">
        <f t="shared" si="20"/>
        <v/>
      </c>
      <c r="AE20" s="11" t="str">
        <f t="shared" si="21"/>
        <v/>
      </c>
      <c r="AF20" s="5" t="str">
        <f t="shared" si="22"/>
        <v/>
      </c>
      <c r="AG20" s="11" t="str">
        <f t="shared" si="23"/>
        <v/>
      </c>
      <c r="AH20" s="11" t="str">
        <f t="shared" si="24"/>
        <v/>
      </c>
      <c r="AI20" s="5" t="str">
        <f t="shared" si="25"/>
        <v/>
      </c>
      <c r="AJ20" s="11" t="str">
        <f t="shared" si="26"/>
        <v/>
      </c>
      <c r="AK20" s="11" t="str">
        <f t="shared" si="27"/>
        <v/>
      </c>
      <c r="AL20" s="5" t="str">
        <f t="shared" si="28"/>
        <v/>
      </c>
      <c r="AM20" s="11" t="str">
        <f t="shared" si="29"/>
        <v/>
      </c>
      <c r="AN20" s="11" t="str">
        <f t="shared" si="30"/>
        <v/>
      </c>
      <c r="AO20" s="5" t="str">
        <f t="shared" si="31"/>
        <v/>
      </c>
      <c r="AP20" s="11" t="str">
        <f t="shared" si="32"/>
        <v/>
      </c>
      <c r="AQ20" s="11" t="str">
        <f t="shared" si="33"/>
        <v/>
      </c>
      <c r="AR20" s="5" t="str">
        <f t="shared" si="34"/>
        <v/>
      </c>
      <c r="AS20" s="11" t="str">
        <f t="shared" si="35"/>
        <v/>
      </c>
      <c r="AT20" s="11" t="str">
        <f t="shared" si="36"/>
        <v/>
      </c>
      <c r="AU20" s="5" t="str">
        <f t="shared" si="37"/>
        <v/>
      </c>
      <c r="AV20" s="11" t="str">
        <f t="shared" si="38"/>
        <v/>
      </c>
      <c r="AW20" s="11" t="str">
        <f t="shared" si="39"/>
        <v/>
      </c>
      <c r="AX20" s="5" t="str">
        <f t="shared" si="40"/>
        <v/>
      </c>
      <c r="AY20" s="11" t="str">
        <f t="shared" si="41"/>
        <v/>
      </c>
      <c r="AZ20" s="11" t="str">
        <f t="shared" si="42"/>
        <v/>
      </c>
      <c r="BA20" s="5" t="str">
        <f t="shared" si="43"/>
        <v/>
      </c>
      <c r="BB20" s="11" t="str">
        <f t="shared" si="44"/>
        <v/>
      </c>
      <c r="BC20" s="11" t="str">
        <f t="shared" si="45"/>
        <v/>
      </c>
    </row>
    <row r="21" spans="1:55" ht="24.95" customHeight="1">
      <c r="A21" s="8"/>
      <c r="B21" s="8"/>
      <c r="C21" s="9"/>
      <c r="D21" s="8"/>
      <c r="E21" s="5" t="str">
        <f t="shared" si="47"/>
        <v/>
      </c>
      <c r="F21" s="11" t="str">
        <f t="shared" si="0"/>
        <v/>
      </c>
      <c r="G21" s="11" t="str">
        <f t="shared" si="1"/>
        <v/>
      </c>
      <c r="H21" s="5" t="str">
        <f t="shared" si="48"/>
        <v/>
      </c>
      <c r="I21" s="11" t="str">
        <f t="shared" si="2"/>
        <v/>
      </c>
      <c r="J21" s="11" t="str">
        <f t="shared" si="3"/>
        <v/>
      </c>
      <c r="K21" s="5" t="str">
        <f t="shared" si="49"/>
        <v/>
      </c>
      <c r="L21" s="11" t="str">
        <f t="shared" si="4"/>
        <v/>
      </c>
      <c r="M21" s="11" t="str">
        <f t="shared" si="5"/>
        <v/>
      </c>
      <c r="N21" s="5" t="str">
        <f t="shared" si="50"/>
        <v/>
      </c>
      <c r="O21" s="11" t="str">
        <f t="shared" si="6"/>
        <v/>
      </c>
      <c r="P21" s="11" t="str">
        <f t="shared" si="7"/>
        <v/>
      </c>
      <c r="Q21" s="5" t="str">
        <f t="shared" si="46"/>
        <v/>
      </c>
      <c r="R21" s="11" t="str">
        <f t="shared" si="8"/>
        <v/>
      </c>
      <c r="S21" s="11" t="str">
        <f t="shared" si="9"/>
        <v/>
      </c>
      <c r="T21" s="5" t="str">
        <f t="shared" si="10"/>
        <v/>
      </c>
      <c r="U21" s="11" t="str">
        <f t="shared" si="11"/>
        <v/>
      </c>
      <c r="V21" s="11" t="str">
        <f t="shared" si="12"/>
        <v/>
      </c>
      <c r="W21" s="5" t="str">
        <f t="shared" si="13"/>
        <v/>
      </c>
      <c r="X21" s="11" t="str">
        <f t="shared" si="14"/>
        <v/>
      </c>
      <c r="Y21" s="11" t="str">
        <f t="shared" si="15"/>
        <v/>
      </c>
      <c r="Z21" s="5" t="str">
        <f t="shared" si="16"/>
        <v/>
      </c>
      <c r="AA21" s="11" t="str">
        <f t="shared" si="17"/>
        <v/>
      </c>
      <c r="AB21" s="11" t="str">
        <f t="shared" si="18"/>
        <v/>
      </c>
      <c r="AC21" s="5" t="str">
        <f t="shared" si="19"/>
        <v/>
      </c>
      <c r="AD21" s="11" t="str">
        <f t="shared" si="20"/>
        <v/>
      </c>
      <c r="AE21" s="11" t="str">
        <f t="shared" si="21"/>
        <v/>
      </c>
      <c r="AF21" s="5" t="str">
        <f t="shared" si="22"/>
        <v/>
      </c>
      <c r="AG21" s="11" t="str">
        <f t="shared" si="23"/>
        <v/>
      </c>
      <c r="AH21" s="11" t="str">
        <f t="shared" si="24"/>
        <v/>
      </c>
      <c r="AI21" s="5" t="str">
        <f t="shared" si="25"/>
        <v/>
      </c>
      <c r="AJ21" s="11" t="str">
        <f t="shared" si="26"/>
        <v/>
      </c>
      <c r="AK21" s="11" t="str">
        <f t="shared" si="27"/>
        <v/>
      </c>
      <c r="AL21" s="5" t="str">
        <f t="shared" si="28"/>
        <v/>
      </c>
      <c r="AM21" s="11" t="str">
        <f t="shared" si="29"/>
        <v/>
      </c>
      <c r="AN21" s="11" t="str">
        <f t="shared" si="30"/>
        <v/>
      </c>
      <c r="AO21" s="5" t="str">
        <f t="shared" si="31"/>
        <v/>
      </c>
      <c r="AP21" s="11" t="str">
        <f t="shared" si="32"/>
        <v/>
      </c>
      <c r="AQ21" s="11" t="str">
        <f t="shared" si="33"/>
        <v/>
      </c>
      <c r="AR21" s="5" t="str">
        <f t="shared" si="34"/>
        <v/>
      </c>
      <c r="AS21" s="11" t="str">
        <f t="shared" si="35"/>
        <v/>
      </c>
      <c r="AT21" s="11" t="str">
        <f t="shared" si="36"/>
        <v/>
      </c>
      <c r="AU21" s="5" t="str">
        <f t="shared" si="37"/>
        <v/>
      </c>
      <c r="AV21" s="11" t="str">
        <f t="shared" si="38"/>
        <v/>
      </c>
      <c r="AW21" s="11" t="str">
        <f t="shared" si="39"/>
        <v/>
      </c>
      <c r="AX21" s="5" t="str">
        <f t="shared" si="40"/>
        <v/>
      </c>
      <c r="AY21" s="11" t="str">
        <f t="shared" si="41"/>
        <v/>
      </c>
      <c r="AZ21" s="11" t="str">
        <f t="shared" si="42"/>
        <v/>
      </c>
      <c r="BA21" s="5" t="str">
        <f t="shared" si="43"/>
        <v/>
      </c>
      <c r="BB21" s="11" t="str">
        <f t="shared" si="44"/>
        <v/>
      </c>
      <c r="BC21" s="11" t="str">
        <f t="shared" si="45"/>
        <v/>
      </c>
    </row>
    <row r="22" spans="1:55" ht="24.95" customHeight="1">
      <c r="A22" s="48" t="s">
        <v>29</v>
      </c>
      <c r="B22" s="48"/>
      <c r="C22" s="48"/>
      <c r="D22" s="48"/>
      <c r="E22" s="5">
        <f t="shared" ref="E22:AJ22" si="51">SUM(E6:E21)</f>
        <v>0</v>
      </c>
      <c r="F22" s="12">
        <f t="shared" si="51"/>
        <v>0</v>
      </c>
      <c r="G22" s="12">
        <f t="shared" si="51"/>
        <v>0</v>
      </c>
      <c r="H22" s="5">
        <f t="shared" si="51"/>
        <v>0</v>
      </c>
      <c r="I22" s="12">
        <f t="shared" si="51"/>
        <v>0</v>
      </c>
      <c r="J22" s="12">
        <f t="shared" si="51"/>
        <v>0</v>
      </c>
      <c r="K22" s="5">
        <f t="shared" si="51"/>
        <v>0</v>
      </c>
      <c r="L22" s="12">
        <f t="shared" si="51"/>
        <v>0</v>
      </c>
      <c r="M22" s="12">
        <f t="shared" si="51"/>
        <v>0</v>
      </c>
      <c r="N22" s="5">
        <f t="shared" si="51"/>
        <v>0</v>
      </c>
      <c r="O22" s="12">
        <f t="shared" si="51"/>
        <v>0</v>
      </c>
      <c r="P22" s="12">
        <f t="shared" si="51"/>
        <v>0</v>
      </c>
      <c r="Q22" s="5">
        <f t="shared" si="51"/>
        <v>0</v>
      </c>
      <c r="R22" s="5">
        <f t="shared" si="51"/>
        <v>0</v>
      </c>
      <c r="S22" s="5">
        <f t="shared" si="51"/>
        <v>0</v>
      </c>
      <c r="T22" s="5">
        <f t="shared" si="51"/>
        <v>0</v>
      </c>
      <c r="U22" s="5">
        <f t="shared" si="51"/>
        <v>0</v>
      </c>
      <c r="V22" s="5">
        <f t="shared" si="51"/>
        <v>0</v>
      </c>
      <c r="W22" s="5">
        <f t="shared" si="51"/>
        <v>0</v>
      </c>
      <c r="X22" s="5">
        <f t="shared" si="51"/>
        <v>0</v>
      </c>
      <c r="Y22" s="5">
        <f t="shared" si="51"/>
        <v>0</v>
      </c>
      <c r="Z22" s="5">
        <f t="shared" si="51"/>
        <v>0</v>
      </c>
      <c r="AA22" s="5">
        <f t="shared" si="51"/>
        <v>0</v>
      </c>
      <c r="AB22" s="5">
        <f t="shared" si="51"/>
        <v>0</v>
      </c>
      <c r="AC22" s="5">
        <f t="shared" si="51"/>
        <v>0</v>
      </c>
      <c r="AD22" s="5">
        <f t="shared" si="51"/>
        <v>0</v>
      </c>
      <c r="AE22" s="5">
        <f t="shared" si="51"/>
        <v>0</v>
      </c>
      <c r="AF22" s="5">
        <f t="shared" si="51"/>
        <v>0</v>
      </c>
      <c r="AG22" s="5">
        <f t="shared" si="51"/>
        <v>0</v>
      </c>
      <c r="AH22" s="5">
        <f t="shared" si="51"/>
        <v>0</v>
      </c>
      <c r="AI22" s="5">
        <f t="shared" si="51"/>
        <v>0</v>
      </c>
      <c r="AJ22" s="5">
        <f t="shared" si="51"/>
        <v>0</v>
      </c>
      <c r="AK22" s="5">
        <f t="shared" ref="AK22:BC22" si="52">SUM(AK6:AK21)</f>
        <v>0</v>
      </c>
      <c r="AL22" s="5">
        <f t="shared" si="52"/>
        <v>0</v>
      </c>
      <c r="AM22" s="5">
        <f t="shared" si="52"/>
        <v>0</v>
      </c>
      <c r="AN22" s="5">
        <f t="shared" si="52"/>
        <v>0</v>
      </c>
      <c r="AO22" s="5">
        <f t="shared" si="52"/>
        <v>0</v>
      </c>
      <c r="AP22" s="5">
        <f t="shared" si="52"/>
        <v>0</v>
      </c>
      <c r="AQ22" s="5">
        <f t="shared" si="52"/>
        <v>0</v>
      </c>
      <c r="AR22" s="5">
        <f t="shared" si="52"/>
        <v>0</v>
      </c>
      <c r="AS22" s="5">
        <f t="shared" si="52"/>
        <v>0</v>
      </c>
      <c r="AT22" s="5">
        <f t="shared" si="52"/>
        <v>0</v>
      </c>
      <c r="AU22" s="5">
        <f t="shared" si="52"/>
        <v>0</v>
      </c>
      <c r="AV22" s="5">
        <f t="shared" si="52"/>
        <v>0</v>
      </c>
      <c r="AW22" s="5">
        <f t="shared" si="52"/>
        <v>0</v>
      </c>
      <c r="AX22" s="5">
        <f t="shared" si="52"/>
        <v>0</v>
      </c>
      <c r="AY22" s="5">
        <f t="shared" si="52"/>
        <v>0</v>
      </c>
      <c r="AZ22" s="5">
        <f t="shared" si="52"/>
        <v>0</v>
      </c>
      <c r="BA22" s="5">
        <f t="shared" si="52"/>
        <v>0</v>
      </c>
      <c r="BB22" s="5">
        <f t="shared" si="52"/>
        <v>0</v>
      </c>
      <c r="BC22" s="5">
        <f t="shared" si="52"/>
        <v>0</v>
      </c>
    </row>
    <row r="23" spans="1:55" ht="24.95" customHeight="1">
      <c r="A23" s="49" t="s">
        <v>30</v>
      </c>
      <c r="B23" s="49"/>
      <c r="C23" s="49"/>
      <c r="D23" s="49"/>
      <c r="E23" s="5" t="str">
        <f>IF(COUNT(E6:E21)=0,"",ROUND(E22/COUNT(E6:E21),0))</f>
        <v/>
      </c>
      <c r="F23" s="12" t="str">
        <f>IF(COUNT(F6:F21)=0,"",ROUND(F22/COUNT(F6:F21),1))</f>
        <v/>
      </c>
      <c r="G23" s="12" t="str">
        <f>IF(COUNT(G6:G21)=0,"",ROUND(G22/COUNT(G6:G21),1))</f>
        <v/>
      </c>
      <c r="H23" s="5" t="str">
        <f>IF(COUNT(H6:H21)=0,"",ROUND(H22/COUNT(H6:H21),0))</f>
        <v/>
      </c>
      <c r="I23" s="12" t="str">
        <f>IF(COUNT(I6:I21)=0,"",ROUND(I22/COUNT(I6:I21),1))</f>
        <v/>
      </c>
      <c r="J23" s="12" t="str">
        <f>IF(COUNT(J6:J21)=0,"",ROUND(J22/COUNT(J6:J21),1))</f>
        <v/>
      </c>
      <c r="K23" s="5" t="str">
        <f>IF(COUNT(K6:K21)=0,"",ROUND(K22/COUNT(K6:K21),0))</f>
        <v/>
      </c>
      <c r="L23" s="12" t="str">
        <f>IF(COUNT(L6:L21)=0,"",ROUND(L22/COUNT(L6:L21),1))</f>
        <v/>
      </c>
      <c r="M23" s="12" t="str">
        <f>IF(COUNT(M6:M21)=0,"",ROUND(M22/COUNT(M6:M21),1))</f>
        <v/>
      </c>
      <c r="N23" s="5" t="str">
        <f>IF(COUNT(N6:N21)=0,"",ROUND(N22/COUNT(N6:N21),0))</f>
        <v/>
      </c>
      <c r="O23" s="12" t="str">
        <f>IF(COUNT(O6:O21)=0,"",ROUND(O22/COUNT(O6:O21),1))</f>
        <v/>
      </c>
      <c r="P23" s="12" t="str">
        <f>IF(COUNT(P6:P21)=0,"",ROUND(P22/COUNT(P6:P21),1))</f>
        <v/>
      </c>
      <c r="Q23" s="5" t="str">
        <f>IF(COUNT(Q6:Q21)=0,"",ROUND(Q22/COUNT(Q6:Q21),0))</f>
        <v/>
      </c>
      <c r="R23" s="12" t="str">
        <f>IF(COUNT(R6:R21)=0,"",ROUND(R22/COUNT(R6:R21),1))</f>
        <v/>
      </c>
      <c r="S23" s="12" t="str">
        <f>IF(COUNT(S6:S21)=0,"",ROUND(S22/COUNT(S6:S21),1))</f>
        <v/>
      </c>
      <c r="T23" s="5" t="str">
        <f>IF(COUNT(T6:T21)=0,"",ROUND(T22/COUNT(T6:T21),0))</f>
        <v/>
      </c>
      <c r="U23" s="12" t="str">
        <f>IF(COUNT(U6:U21)=0,"",ROUND(U22/COUNT(U6:U21),1))</f>
        <v/>
      </c>
      <c r="V23" s="12" t="str">
        <f>IF(COUNT(V6:V21)=0,"",ROUND(V22/COUNT(V6:V21),1))</f>
        <v/>
      </c>
      <c r="W23" s="5" t="str">
        <f>IF(COUNT(W6:W21)=0,"",ROUND(W22/COUNT(W6:W21),0))</f>
        <v/>
      </c>
      <c r="X23" s="12" t="str">
        <f>IF(COUNT(X6:X21)=0,"",ROUND(X22/COUNT(X6:X21),1))</f>
        <v/>
      </c>
      <c r="Y23" s="12" t="str">
        <f>IF(COUNT(Y6:Y21)=0,"",ROUND(Y22/COUNT(Y6:Y21),1))</f>
        <v/>
      </c>
      <c r="Z23" s="5" t="str">
        <f>IF(COUNT(Z6:Z21)=0,"",ROUND(Z22/COUNT(Z6:Z21),0))</f>
        <v/>
      </c>
      <c r="AA23" s="12" t="str">
        <f>IF(COUNT(AA6:AA21)=0,"",ROUND(AA22/COUNT(AA6:AA21),1))</f>
        <v/>
      </c>
      <c r="AB23" s="12" t="str">
        <f>IF(COUNT(AB6:AB21)=0,"",ROUND(AB22/COUNT(AB6:AB21),1))</f>
        <v/>
      </c>
      <c r="AC23" s="5" t="str">
        <f>IF(COUNT(AC6:AC21)=0,"",ROUND(AC22/COUNT(AC6:AC21),0))</f>
        <v/>
      </c>
      <c r="AD23" s="12" t="str">
        <f>IF(COUNT(AD6:AD21)=0,"",ROUND(AD22/COUNT(AD6:AD21),1))</f>
        <v/>
      </c>
      <c r="AE23" s="12" t="str">
        <f>IF(COUNT(AE6:AE21)=0,"",ROUND(AE22/COUNT(AE6:AE21),1))</f>
        <v/>
      </c>
      <c r="AF23" s="5" t="str">
        <f>IF(COUNT(AF6:AF21)=0,"",ROUND(AF22/COUNT(AF6:AF21),0))</f>
        <v/>
      </c>
      <c r="AG23" s="12" t="str">
        <f>IF(COUNT(AG6:AG21)=0,"",ROUND(AG22/COUNT(AG6:AG21),1))</f>
        <v/>
      </c>
      <c r="AH23" s="12" t="str">
        <f>IF(COUNT(AH6:AH21)=0,"",ROUND(AH22/COUNT(AH6:AH21),1))</f>
        <v/>
      </c>
      <c r="AI23" s="5" t="str">
        <f>IF(COUNT(AI6:AI21)=0,"",ROUND(AI22/COUNT(AI6:AI21),0))</f>
        <v/>
      </c>
      <c r="AJ23" s="12" t="str">
        <f>IF(COUNT(AJ6:AJ21)=0,"",ROUND(AJ22/COUNT(AJ6:AJ21),1))</f>
        <v/>
      </c>
      <c r="AK23" s="12" t="str">
        <f>IF(COUNT(AK6:AK21)=0,"",ROUND(AK22/COUNT(AK6:AK21),1))</f>
        <v/>
      </c>
      <c r="AL23" s="5" t="str">
        <f>IF(COUNT(AL6:AL21)=0,"",ROUND(AL22/COUNT(AL6:AL21),0))</f>
        <v/>
      </c>
      <c r="AM23" s="12" t="str">
        <f>IF(COUNT(AM6:AM21)=0,"",ROUND(AM22/COUNT(AM6:AM21),1))</f>
        <v/>
      </c>
      <c r="AN23" s="12" t="str">
        <f>IF(COUNT(AN6:AN21)=0,"",ROUND(AN22/COUNT(AN6:AN21),1))</f>
        <v/>
      </c>
      <c r="AO23" s="5" t="str">
        <f>IF(COUNT(AO6:AO21)=0,"",ROUND(AO22/COUNT(AO6:AO21),0))</f>
        <v/>
      </c>
      <c r="AP23" s="12" t="str">
        <f>IF(COUNT(AP6:AP21)=0,"",ROUND(AP22/COUNT(AP6:AP21),1))</f>
        <v/>
      </c>
      <c r="AQ23" s="12" t="str">
        <f>IF(COUNT(AQ6:AQ21)=0,"",ROUND(AQ22/COUNT(AQ6:AQ21),1))</f>
        <v/>
      </c>
      <c r="AR23" s="5" t="str">
        <f>IF(COUNT(AR6:AR21)=0,"",ROUND(AR22/COUNT(AR6:AR21),0))</f>
        <v/>
      </c>
      <c r="AS23" s="12" t="str">
        <f>IF(COUNT(AS6:AS21)=0,"",ROUND(AS22/COUNT(AS6:AS21),1))</f>
        <v/>
      </c>
      <c r="AT23" s="12" t="str">
        <f>IF(COUNT(AT6:AT21)=0,"",ROUND(AT22/COUNT(AT6:AT21),1))</f>
        <v/>
      </c>
      <c r="AU23" s="5" t="str">
        <f>IF(COUNT(AU6:AU21)=0,"",ROUND(AU22/COUNT(AU6:AU21),0))</f>
        <v/>
      </c>
      <c r="AV23" s="12" t="str">
        <f>IF(COUNT(AV6:AV21)=0,"",ROUND(AV22/COUNT(AV6:AV21),1))</f>
        <v/>
      </c>
      <c r="AW23" s="12" t="str">
        <f>IF(COUNT(AW6:AW21)=0,"",ROUND(AW22/COUNT(AW6:AW21),1))</f>
        <v/>
      </c>
      <c r="AX23" s="5" t="str">
        <f>IF(COUNT(AX6:AX21)=0,"",ROUND(AX22/COUNT(AX6:AX21),0))</f>
        <v/>
      </c>
      <c r="AY23" s="12" t="str">
        <f>IF(COUNT(AY6:AY21)=0,"",ROUND(AY22/COUNT(AY6:AY21),1))</f>
        <v/>
      </c>
      <c r="AZ23" s="12" t="str">
        <f>IF(COUNT(AZ6:AZ21)=0,"",ROUND(AZ22/COUNT(AZ6:AZ21),1))</f>
        <v/>
      </c>
      <c r="BA23" s="5" t="str">
        <f>IF(COUNT(BA6:BA21)=0,"",ROUND(BA22/COUNT(BA6:BA21),0))</f>
        <v/>
      </c>
      <c r="BB23" s="12" t="str">
        <f>IF(COUNT(BB6:BB21)=0,"",ROUND(BB22/COUNT(BB6:BB21),1))</f>
        <v/>
      </c>
      <c r="BC23" s="12" t="str">
        <f>IF(COUNT(BC6:BC21)=0,"",ROUND(BC22/COUNT(BC6:BC21),1))</f>
        <v/>
      </c>
    </row>
  </sheetData>
  <mergeCells count="25">
    <mergeCell ref="K4:M4"/>
    <mergeCell ref="N4:P4"/>
    <mergeCell ref="Q4:S4"/>
    <mergeCell ref="A2:D2"/>
    <mergeCell ref="A3:D3"/>
    <mergeCell ref="A4:A5"/>
    <mergeCell ref="B4:B5"/>
    <mergeCell ref="C4:C5"/>
    <mergeCell ref="D4:D5"/>
    <mergeCell ref="AX4:AZ4"/>
    <mergeCell ref="BA4:BC4"/>
    <mergeCell ref="A22:D22"/>
    <mergeCell ref="A23:D23"/>
    <mergeCell ref="AI4:AK4"/>
    <mergeCell ref="AL4:AN4"/>
    <mergeCell ref="AO4:AQ4"/>
    <mergeCell ref="AR4:AT4"/>
    <mergeCell ref="AU4:AW4"/>
    <mergeCell ref="T4:V4"/>
    <mergeCell ref="W4:Y4"/>
    <mergeCell ref="Z4:AB4"/>
    <mergeCell ref="AC4:AE4"/>
    <mergeCell ref="AF4:AH4"/>
    <mergeCell ref="E4:G4"/>
    <mergeCell ref="H4:J4"/>
  </mergeCells>
  <phoneticPr fontId="4"/>
  <dataValidations count="1">
    <dataValidation type="list" allowBlank="1" showInputMessage="1" showErrorMessage="1" sqref="D6:D21">
      <formula1>"人工乳,母乳"</formula1>
      <formula2>0</formula2>
    </dataValidation>
  </dataValidations>
  <pageMargins left="0.35416666666666702" right="0.35416666666666702" top="0.78749999999999998" bottom="0.2" header="0.51180555555555496" footer="0.2"/>
  <pageSetup paperSize="9"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D99694"/>
  </sheetPr>
  <dimension ref="A1:AT23"/>
  <sheetViews>
    <sheetView zoomScaleNormal="100" workbookViewId="0">
      <pane xSplit="4" topLeftCell="E1" activePane="topRight" state="frozen"/>
      <selection pane="topRight"/>
    </sheetView>
  </sheetViews>
  <sheetFormatPr defaultRowHeight="13.5"/>
  <cols>
    <col min="1" max="1" width="12.125" customWidth="1"/>
    <col min="2" max="2" width="5.625" customWidth="1"/>
    <col min="3" max="4" width="7.25" customWidth="1"/>
    <col min="5" max="19" width="7.125" customWidth="1"/>
    <col min="20" max="46" width="8.625" hidden="1" customWidth="1"/>
    <col min="47" max="1025" width="8.75" customWidth="1"/>
  </cols>
  <sheetData>
    <row r="1" spans="1:46" ht="12.75" customHeight="1">
      <c r="A1" t="s">
        <v>0</v>
      </c>
      <c r="N1" s="1"/>
      <c r="O1" s="1"/>
      <c r="Q1" s="2" t="s">
        <v>1</v>
      </c>
      <c r="R1" s="2" t="s">
        <v>2</v>
      </c>
    </row>
    <row r="2" spans="1:46" ht="27.75" customHeight="1">
      <c r="A2" s="50" t="s">
        <v>3</v>
      </c>
      <c r="B2" s="50"/>
      <c r="C2" s="50"/>
      <c r="D2" s="50"/>
      <c r="E2" s="3"/>
      <c r="F2" s="3"/>
      <c r="G2" s="3"/>
      <c r="H2" s="3"/>
      <c r="I2" s="3"/>
      <c r="J2" s="3"/>
      <c r="K2" s="3"/>
      <c r="N2" s="4"/>
      <c r="O2" s="4"/>
      <c r="Q2" s="5"/>
      <c r="R2" s="5"/>
    </row>
    <row r="3" spans="1:46">
      <c r="A3" s="51" t="s">
        <v>55</v>
      </c>
      <c r="B3" s="51"/>
      <c r="C3" s="51"/>
      <c r="D3" s="51"/>
    </row>
    <row r="4" spans="1:46">
      <c r="A4" s="47" t="s">
        <v>4</v>
      </c>
      <c r="B4" s="49" t="s">
        <v>5</v>
      </c>
      <c r="C4" s="47" t="s">
        <v>6</v>
      </c>
      <c r="D4" s="52" t="s">
        <v>7</v>
      </c>
      <c r="E4" s="47" t="s">
        <v>8</v>
      </c>
      <c r="F4" s="47"/>
      <c r="G4" s="47"/>
      <c r="H4" s="47" t="s">
        <v>9</v>
      </c>
      <c r="I4" s="47"/>
      <c r="J4" s="47"/>
      <c r="K4" s="47" t="s">
        <v>10</v>
      </c>
      <c r="L4" s="47"/>
      <c r="M4" s="47"/>
      <c r="N4" s="47" t="s">
        <v>11</v>
      </c>
      <c r="O4" s="47"/>
      <c r="P4" s="47"/>
      <c r="Q4" s="47" t="s">
        <v>12</v>
      </c>
      <c r="R4" s="47"/>
      <c r="S4" s="47"/>
      <c r="T4" s="47" t="s">
        <v>13</v>
      </c>
      <c r="U4" s="47"/>
      <c r="V4" s="47"/>
      <c r="W4" s="47" t="s">
        <v>14</v>
      </c>
      <c r="X4" s="47"/>
      <c r="Y4" s="47"/>
      <c r="Z4" s="47" t="s">
        <v>15</v>
      </c>
      <c r="AA4" s="47"/>
      <c r="AB4" s="47"/>
      <c r="AC4" s="47" t="s">
        <v>16</v>
      </c>
      <c r="AD4" s="47"/>
      <c r="AE4" s="47"/>
      <c r="AF4" s="47" t="s">
        <v>17</v>
      </c>
      <c r="AG4" s="47"/>
      <c r="AH4" s="47"/>
      <c r="AI4" s="47" t="s">
        <v>18</v>
      </c>
      <c r="AJ4" s="47"/>
      <c r="AK4" s="47"/>
      <c r="AL4" s="47" t="s">
        <v>19</v>
      </c>
      <c r="AM4" s="47"/>
      <c r="AN4" s="47"/>
      <c r="AO4" s="47" t="s">
        <v>20</v>
      </c>
      <c r="AP4" s="47"/>
      <c r="AQ4" s="47"/>
      <c r="AR4" s="47" t="s">
        <v>21</v>
      </c>
      <c r="AS4" s="47"/>
      <c r="AT4" s="47"/>
    </row>
    <row r="5" spans="1:46">
      <c r="A5" s="47"/>
      <c r="B5" s="49"/>
      <c r="C5" s="47"/>
      <c r="D5" s="52"/>
      <c r="E5" s="13" t="s">
        <v>25</v>
      </c>
      <c r="F5" s="13" t="s">
        <v>26</v>
      </c>
      <c r="G5" s="13" t="s">
        <v>27</v>
      </c>
      <c r="H5" s="13" t="s">
        <v>25</v>
      </c>
      <c r="I5" s="13" t="s">
        <v>26</v>
      </c>
      <c r="J5" s="13" t="s">
        <v>27</v>
      </c>
      <c r="K5" s="13" t="s">
        <v>25</v>
      </c>
      <c r="L5" s="13" t="s">
        <v>26</v>
      </c>
      <c r="M5" s="13" t="s">
        <v>27</v>
      </c>
      <c r="N5" s="13" t="s">
        <v>25</v>
      </c>
      <c r="O5" s="13" t="s">
        <v>26</v>
      </c>
      <c r="P5" s="13" t="s">
        <v>27</v>
      </c>
      <c r="Q5" s="13" t="s">
        <v>25</v>
      </c>
      <c r="R5" s="13" t="s">
        <v>26</v>
      </c>
      <c r="S5" s="13" t="s">
        <v>27</v>
      </c>
      <c r="T5" s="13" t="s">
        <v>25</v>
      </c>
      <c r="U5" s="13" t="s">
        <v>26</v>
      </c>
      <c r="V5" s="13" t="s">
        <v>27</v>
      </c>
      <c r="W5" s="13" t="s">
        <v>25</v>
      </c>
      <c r="X5" s="13" t="s">
        <v>26</v>
      </c>
      <c r="Y5" s="13" t="s">
        <v>27</v>
      </c>
      <c r="Z5" s="13" t="s">
        <v>25</v>
      </c>
      <c r="AA5" s="13" t="s">
        <v>26</v>
      </c>
      <c r="AB5" s="13" t="s">
        <v>27</v>
      </c>
      <c r="AC5" s="13" t="s">
        <v>25</v>
      </c>
      <c r="AD5" s="13" t="s">
        <v>26</v>
      </c>
      <c r="AE5" s="13" t="s">
        <v>27</v>
      </c>
      <c r="AF5" s="13" t="s">
        <v>25</v>
      </c>
      <c r="AG5" s="13" t="s">
        <v>26</v>
      </c>
      <c r="AH5" s="13" t="s">
        <v>27</v>
      </c>
      <c r="AI5" s="13" t="s">
        <v>25</v>
      </c>
      <c r="AJ5" s="13" t="s">
        <v>26</v>
      </c>
      <c r="AK5" s="13" t="s">
        <v>27</v>
      </c>
      <c r="AL5" s="13" t="s">
        <v>25</v>
      </c>
      <c r="AM5" s="13" t="s">
        <v>26</v>
      </c>
      <c r="AN5" s="13" t="s">
        <v>27</v>
      </c>
      <c r="AO5" s="13" t="s">
        <v>25</v>
      </c>
      <c r="AP5" s="13" t="s">
        <v>26</v>
      </c>
      <c r="AQ5" s="13" t="s">
        <v>27</v>
      </c>
      <c r="AR5" s="13" t="s">
        <v>25</v>
      </c>
      <c r="AS5" s="13" t="s">
        <v>26</v>
      </c>
      <c r="AT5" s="13" t="s">
        <v>27</v>
      </c>
    </row>
    <row r="6" spans="1:46" ht="24.95" customHeight="1">
      <c r="A6" s="8" t="s">
        <v>31</v>
      </c>
      <c r="B6" s="8">
        <v>3</v>
      </c>
      <c r="C6" s="14">
        <v>6</v>
      </c>
      <c r="D6" s="8" t="s">
        <v>28</v>
      </c>
      <c r="E6" s="10" t="str">
        <f t="shared" ref="E6:E21" si="0">IF($B6=2,IF($D6="母乳",ROUND((92.8*$C6-152+115)/2,0),ROUND((82.6*$C6-29+115)/2,0)),"")</f>
        <v/>
      </c>
      <c r="F6" s="11" t="str">
        <f t="shared" ref="F6:F21" si="1">IF($B6=2,5,"")</f>
        <v/>
      </c>
      <c r="G6" s="11" t="str">
        <f t="shared" ref="G6:G21" si="2">IF($B6=2,ROUND(E6*0.5/9,1),"")</f>
        <v/>
      </c>
      <c r="H6" s="5">
        <f t="shared" ref="H6:H21" si="3">IF($B6=3,IF($D6="母乳",ROUND((92.8*$C6-152+115)/2,0),ROUND((82.6*$C6-29+115)/2,0)),"")</f>
        <v>291</v>
      </c>
      <c r="I6" s="11">
        <f t="shared" ref="I6:I21" si="4">IF($B6=3,5,"")</f>
        <v>5</v>
      </c>
      <c r="J6" s="11">
        <f t="shared" ref="J6:J21" si="5">IF($B6=3,ROUND(H6*0.5/9,1),"")</f>
        <v>16.2</v>
      </c>
      <c r="K6" s="5" t="str">
        <f t="shared" ref="K6:K21" si="6">IF($B6=4,IF($D6="母乳",ROUND((92.8*$C6-152+115)/2,0),ROUND((82.6*$C6-29+115)/2,0)),"")</f>
        <v/>
      </c>
      <c r="L6" s="11" t="str">
        <f t="shared" ref="L6:L21" si="7">IF($B6=4,5,"")</f>
        <v/>
      </c>
      <c r="M6" s="11" t="str">
        <f t="shared" ref="M6:M21" si="8">IF($B6=4,ROUND(K6*0.5/9,1),"")</f>
        <v/>
      </c>
      <c r="N6" s="5" t="str">
        <f t="shared" ref="N6:N21" si="9">IF($B6=5,IF($D6="母乳",ROUND((92.8*$C6-152+115)/2,0),ROUND((82.6*$C6-29+115)/2,0)),"")</f>
        <v/>
      </c>
      <c r="O6" s="11" t="str">
        <f t="shared" ref="O6:O21" si="10">IF($B6=5,5,"")</f>
        <v/>
      </c>
      <c r="P6" s="11" t="str">
        <f t="shared" ref="P6:P21" si="11">IF($B6=5,ROUND(N6*0.5/9,1),"")</f>
        <v/>
      </c>
      <c r="Q6" s="5" t="str">
        <f>IF($B6=6,IF($D6="母乳",ROUND((92.8*$C6-152+15)/2,0),ROUND((82.6*$C6-29+15)/2,0)),"")</f>
        <v/>
      </c>
      <c r="R6" s="11" t="str">
        <f t="shared" ref="R6:R21" si="12">IF($B6=6,7.5,"")</f>
        <v/>
      </c>
      <c r="S6" s="11" t="str">
        <f t="shared" ref="S6:S21" si="13">IF($B6=6,ROUND(Q6*0.4/9,1),"")</f>
        <v/>
      </c>
      <c r="T6" s="5" t="str">
        <f t="shared" ref="T6:T21" si="14">IF($B6=7,IF($D6="母乳",ROUND((92.8*$C6-152+15)/2,0),ROUND((82.6*$C6-29+15)/2,0)),"")</f>
        <v/>
      </c>
      <c r="U6" s="11" t="str">
        <f t="shared" ref="U6:U21" si="15">IF($B6=7,7.5,"")</f>
        <v/>
      </c>
      <c r="V6" s="11" t="str">
        <f t="shared" ref="V6:V21" si="16">IF($B6=7,ROUND(T6*0.4/9,1),"")</f>
        <v/>
      </c>
      <c r="W6" s="5" t="str">
        <f t="shared" ref="W6:W21" si="17">IF($B6=8,IF($D6="母乳",ROUND((92.8*$C6-152+15)/2,0),ROUND((82.6*$C6-29+15)/2,0)),"")</f>
        <v/>
      </c>
      <c r="X6" s="11" t="str">
        <f t="shared" ref="X6:X21" si="18">IF($B6=8,7.5,"")</f>
        <v/>
      </c>
      <c r="Y6" s="11" t="str">
        <f t="shared" ref="Y6:Y21" si="19">IF($B6=8,ROUND(W6*0.4/9,1),"")</f>
        <v/>
      </c>
      <c r="Z6" s="5" t="str">
        <f t="shared" ref="Z6:Z21" si="20">IF($B6=9,IF($D6="母乳",ROUND((92.8*$C6-152+15)/2,0),ROUND((82.6*$C6-29+15)/2,0)),"")</f>
        <v/>
      </c>
      <c r="AA6" s="11" t="str">
        <f t="shared" ref="AA6:AA21" si="21">IF($B6=9,12.5,"")</f>
        <v/>
      </c>
      <c r="AB6" s="11" t="str">
        <f t="shared" ref="AB6:AB21" si="22">IF($B6=9,ROUND(Z6*0.4/9,1),"")</f>
        <v/>
      </c>
      <c r="AC6" s="5" t="str">
        <f t="shared" ref="AC6:AC21" si="23">IF($B6=10,IF($D6="母乳",ROUND((92.8*$C6-152+15)/2,0),ROUND((82.6*$C6-29+15)/2,0)),"")</f>
        <v/>
      </c>
      <c r="AD6" s="11" t="str">
        <f t="shared" ref="AD6:AD21" si="24">IF($B6=10,12.5,"")</f>
        <v/>
      </c>
      <c r="AE6" s="11" t="str">
        <f t="shared" ref="AE6:AE21" si="25">IF($B6=10,ROUND(AC6*0.4/9,1),"")</f>
        <v/>
      </c>
      <c r="AF6" s="5" t="str">
        <f t="shared" ref="AF6:AF21" si="26">IF($B6=11,IF($D6="母乳",ROUND((92.8*$C6-152+15)/2,0),ROUND((82.6*$C6-29+15)/2,0)),"")</f>
        <v/>
      </c>
      <c r="AG6" s="11" t="str">
        <f t="shared" ref="AG6:AG21" si="27">IF($B6=11,12.5,"")</f>
        <v/>
      </c>
      <c r="AH6" s="11" t="str">
        <f t="shared" ref="AH6:AH21" si="28">IF($B6=11,ROUND(AF6*0.4/9,1),"")</f>
        <v/>
      </c>
      <c r="AI6" s="5" t="str">
        <f t="shared" ref="AI6:AI21" si="29">IF($B6=12,IF($D6="母乳",ROUND((92.8*$C6-152+15)/2,0),ROUND((82.6*$C6-29+15)/2,0)),"")</f>
        <v/>
      </c>
      <c r="AJ6" s="11" t="str">
        <f t="shared" ref="AJ6:AJ21" si="30">IF($B6=12,12.5,"")</f>
        <v/>
      </c>
      <c r="AK6" s="11" t="str">
        <f t="shared" ref="AK6:AK21" si="31">IF($B6=12,ROUND(AI6*0.4/9,1),"")</f>
        <v/>
      </c>
      <c r="AL6" s="5" t="str">
        <f t="shared" ref="AL6:AL21" si="32">IF($B6=13,IF($D6="母乳",ROUND((92.8*$C6-152+15)/2,0),ROUND((82.6*$C6-29+15)/2,0)),"")</f>
        <v/>
      </c>
      <c r="AM6" s="11" t="str">
        <f t="shared" ref="AM6:AM21" si="33">IF($B6=13,12.5,"")</f>
        <v/>
      </c>
      <c r="AN6" s="11" t="str">
        <f t="shared" ref="AN6:AN21" si="34">IF($B6=13,ROUND(AL6*0.4/9,1),"")</f>
        <v/>
      </c>
      <c r="AO6" s="5" t="str">
        <f t="shared" ref="AO6:AO21" si="35">IF($B6=14,IF($D6="母乳",ROUND((92.8*$C6-152+15)/2,0),ROUND((82.6*$C6-29+15)/2,0)),"")</f>
        <v/>
      </c>
      <c r="AP6" s="11" t="str">
        <f t="shared" ref="AP6:AP21" si="36">IF($B6=14,12.5,"")</f>
        <v/>
      </c>
      <c r="AQ6" s="11" t="str">
        <f t="shared" ref="AQ6:AQ21" si="37">IF($B6=14,ROUND(AO6*0.4/9,1),"")</f>
        <v/>
      </c>
      <c r="AR6" s="5" t="str">
        <f t="shared" ref="AR6:AR21" si="38">IF($B6=15,IF($D6="母乳",ROUND((92.8*$C6-152+15)/2,0),ROUND((82.6*$C6-29+15)/2,0)),"")</f>
        <v/>
      </c>
      <c r="AS6" s="11" t="str">
        <f t="shared" ref="AS6:AS21" si="39">IF($B6=15,12.5,"")</f>
        <v/>
      </c>
      <c r="AT6" s="11" t="str">
        <f t="shared" ref="AT6:AT21" si="40">IF($B6=15,ROUND(AR6*0.4/9,1),"")</f>
        <v/>
      </c>
    </row>
    <row r="7" spans="1:46" ht="24.95" customHeight="1">
      <c r="A7" s="8" t="s">
        <v>32</v>
      </c>
      <c r="B7" s="8">
        <v>4</v>
      </c>
      <c r="C7" s="14">
        <v>6.5</v>
      </c>
      <c r="D7" s="8" t="s">
        <v>28</v>
      </c>
      <c r="E7" s="5" t="str">
        <f t="shared" si="0"/>
        <v/>
      </c>
      <c r="F7" s="11" t="str">
        <f t="shared" si="1"/>
        <v/>
      </c>
      <c r="G7" s="11" t="str">
        <f t="shared" si="2"/>
        <v/>
      </c>
      <c r="H7" s="5" t="str">
        <f t="shared" si="3"/>
        <v/>
      </c>
      <c r="I7" s="11" t="str">
        <f t="shared" si="4"/>
        <v/>
      </c>
      <c r="J7" s="11" t="str">
        <f t="shared" si="5"/>
        <v/>
      </c>
      <c r="K7" s="5">
        <f t="shared" si="6"/>
        <v>311</v>
      </c>
      <c r="L7" s="11">
        <f t="shared" si="7"/>
        <v>5</v>
      </c>
      <c r="M7" s="11">
        <f t="shared" si="8"/>
        <v>17.3</v>
      </c>
      <c r="N7" s="5" t="str">
        <f t="shared" si="9"/>
        <v/>
      </c>
      <c r="O7" s="11" t="str">
        <f t="shared" si="10"/>
        <v/>
      </c>
      <c r="P7" s="11" t="str">
        <f t="shared" si="11"/>
        <v/>
      </c>
      <c r="Q7" s="5" t="str">
        <f t="shared" ref="Q7:Q21" si="41">IF($B7=6,IF($D7="母乳",ROUND((92.8*$C7-152+15)/2,0),ROUND((82.6*$C7-29+15)/2,0)),"")</f>
        <v/>
      </c>
      <c r="R7" s="11" t="str">
        <f t="shared" si="12"/>
        <v/>
      </c>
      <c r="S7" s="11" t="str">
        <f t="shared" si="13"/>
        <v/>
      </c>
      <c r="T7" s="5" t="str">
        <f t="shared" si="14"/>
        <v/>
      </c>
      <c r="U7" s="11" t="str">
        <f t="shared" si="15"/>
        <v/>
      </c>
      <c r="V7" s="11" t="str">
        <f t="shared" si="16"/>
        <v/>
      </c>
      <c r="W7" s="5" t="str">
        <f t="shared" si="17"/>
        <v/>
      </c>
      <c r="X7" s="11" t="str">
        <f t="shared" si="18"/>
        <v/>
      </c>
      <c r="Y7" s="11" t="str">
        <f t="shared" si="19"/>
        <v/>
      </c>
      <c r="Z7" s="5" t="str">
        <f t="shared" si="20"/>
        <v/>
      </c>
      <c r="AA7" s="11" t="str">
        <f t="shared" si="21"/>
        <v/>
      </c>
      <c r="AB7" s="11" t="str">
        <f t="shared" si="22"/>
        <v/>
      </c>
      <c r="AC7" s="5" t="str">
        <f t="shared" si="23"/>
        <v/>
      </c>
      <c r="AD7" s="11" t="str">
        <f t="shared" si="24"/>
        <v/>
      </c>
      <c r="AE7" s="11" t="str">
        <f t="shared" si="25"/>
        <v/>
      </c>
      <c r="AF7" s="5" t="str">
        <f t="shared" si="26"/>
        <v/>
      </c>
      <c r="AG7" s="11" t="str">
        <f t="shared" si="27"/>
        <v/>
      </c>
      <c r="AH7" s="11" t="str">
        <f t="shared" si="28"/>
        <v/>
      </c>
      <c r="AI7" s="5" t="str">
        <f t="shared" si="29"/>
        <v/>
      </c>
      <c r="AJ7" s="11" t="str">
        <f t="shared" si="30"/>
        <v/>
      </c>
      <c r="AK7" s="11" t="str">
        <f t="shared" si="31"/>
        <v/>
      </c>
      <c r="AL7" s="5" t="str">
        <f t="shared" si="32"/>
        <v/>
      </c>
      <c r="AM7" s="11" t="str">
        <f t="shared" si="33"/>
        <v/>
      </c>
      <c r="AN7" s="11" t="str">
        <f t="shared" si="34"/>
        <v/>
      </c>
      <c r="AO7" s="5" t="str">
        <f t="shared" si="35"/>
        <v/>
      </c>
      <c r="AP7" s="11" t="str">
        <f t="shared" si="36"/>
        <v/>
      </c>
      <c r="AQ7" s="11" t="str">
        <f t="shared" si="37"/>
        <v/>
      </c>
      <c r="AR7" s="5" t="str">
        <f t="shared" si="38"/>
        <v/>
      </c>
      <c r="AS7" s="11" t="str">
        <f t="shared" si="39"/>
        <v/>
      </c>
      <c r="AT7" s="11" t="str">
        <f t="shared" si="40"/>
        <v/>
      </c>
    </row>
    <row r="8" spans="1:46" ht="24.95" customHeight="1">
      <c r="A8" s="8" t="s">
        <v>33</v>
      </c>
      <c r="B8" s="8">
        <v>5</v>
      </c>
      <c r="C8" s="14">
        <v>7</v>
      </c>
      <c r="D8" s="8" t="s">
        <v>28</v>
      </c>
      <c r="E8" s="5" t="str">
        <f t="shared" si="0"/>
        <v/>
      </c>
      <c r="F8" s="11" t="str">
        <f t="shared" si="1"/>
        <v/>
      </c>
      <c r="G8" s="11" t="str">
        <f t="shared" si="2"/>
        <v/>
      </c>
      <c r="H8" s="5" t="str">
        <f t="shared" si="3"/>
        <v/>
      </c>
      <c r="I8" s="11" t="str">
        <f t="shared" si="4"/>
        <v/>
      </c>
      <c r="J8" s="11" t="str">
        <f t="shared" si="5"/>
        <v/>
      </c>
      <c r="K8" s="5" t="str">
        <f t="shared" si="6"/>
        <v/>
      </c>
      <c r="L8" s="11" t="str">
        <f t="shared" si="7"/>
        <v/>
      </c>
      <c r="M8" s="11" t="str">
        <f t="shared" si="8"/>
        <v/>
      </c>
      <c r="N8" s="5">
        <f t="shared" si="9"/>
        <v>332</v>
      </c>
      <c r="O8" s="11">
        <f t="shared" si="10"/>
        <v>5</v>
      </c>
      <c r="P8" s="11">
        <f t="shared" si="11"/>
        <v>18.399999999999999</v>
      </c>
      <c r="Q8" s="5" t="str">
        <f t="shared" si="41"/>
        <v/>
      </c>
      <c r="R8" s="11" t="str">
        <f t="shared" si="12"/>
        <v/>
      </c>
      <c r="S8" s="11" t="str">
        <f t="shared" si="13"/>
        <v/>
      </c>
      <c r="T8" s="5" t="str">
        <f t="shared" si="14"/>
        <v/>
      </c>
      <c r="U8" s="11" t="str">
        <f t="shared" si="15"/>
        <v/>
      </c>
      <c r="V8" s="11" t="str">
        <f t="shared" si="16"/>
        <v/>
      </c>
      <c r="W8" s="5" t="str">
        <f t="shared" si="17"/>
        <v/>
      </c>
      <c r="X8" s="11" t="str">
        <f t="shared" si="18"/>
        <v/>
      </c>
      <c r="Y8" s="11" t="str">
        <f t="shared" si="19"/>
        <v/>
      </c>
      <c r="Z8" s="5" t="str">
        <f t="shared" si="20"/>
        <v/>
      </c>
      <c r="AA8" s="11" t="str">
        <f t="shared" si="21"/>
        <v/>
      </c>
      <c r="AB8" s="11" t="str">
        <f t="shared" si="22"/>
        <v/>
      </c>
      <c r="AC8" s="5" t="str">
        <f t="shared" si="23"/>
        <v/>
      </c>
      <c r="AD8" s="11" t="str">
        <f t="shared" si="24"/>
        <v/>
      </c>
      <c r="AE8" s="11" t="str">
        <f t="shared" si="25"/>
        <v/>
      </c>
      <c r="AF8" s="5" t="str">
        <f t="shared" si="26"/>
        <v/>
      </c>
      <c r="AG8" s="11" t="str">
        <f t="shared" si="27"/>
        <v/>
      </c>
      <c r="AH8" s="11" t="str">
        <f t="shared" si="28"/>
        <v/>
      </c>
      <c r="AI8" s="5" t="str">
        <f t="shared" si="29"/>
        <v/>
      </c>
      <c r="AJ8" s="11" t="str">
        <f t="shared" si="30"/>
        <v/>
      </c>
      <c r="AK8" s="11" t="str">
        <f t="shared" si="31"/>
        <v/>
      </c>
      <c r="AL8" s="5" t="str">
        <f t="shared" si="32"/>
        <v/>
      </c>
      <c r="AM8" s="11" t="str">
        <f t="shared" si="33"/>
        <v/>
      </c>
      <c r="AN8" s="11" t="str">
        <f t="shared" si="34"/>
        <v/>
      </c>
      <c r="AO8" s="5" t="str">
        <f t="shared" si="35"/>
        <v/>
      </c>
      <c r="AP8" s="11" t="str">
        <f t="shared" si="36"/>
        <v/>
      </c>
      <c r="AQ8" s="11" t="str">
        <f t="shared" si="37"/>
        <v/>
      </c>
      <c r="AR8" s="5" t="str">
        <f t="shared" si="38"/>
        <v/>
      </c>
      <c r="AS8" s="11" t="str">
        <f t="shared" si="39"/>
        <v/>
      </c>
      <c r="AT8" s="11" t="str">
        <f t="shared" si="40"/>
        <v/>
      </c>
    </row>
    <row r="9" spans="1:46" ht="24.95" customHeight="1">
      <c r="A9" s="8" t="s">
        <v>34</v>
      </c>
      <c r="B9" s="8">
        <v>5</v>
      </c>
      <c r="C9" s="14">
        <v>7.5</v>
      </c>
      <c r="D9" s="8" t="s">
        <v>28</v>
      </c>
      <c r="E9" s="5" t="str">
        <f t="shared" si="0"/>
        <v/>
      </c>
      <c r="F9" s="11" t="str">
        <f t="shared" si="1"/>
        <v/>
      </c>
      <c r="G9" s="11" t="str">
        <f t="shared" si="2"/>
        <v/>
      </c>
      <c r="H9" s="5" t="str">
        <f t="shared" si="3"/>
        <v/>
      </c>
      <c r="I9" s="11" t="str">
        <f t="shared" si="4"/>
        <v/>
      </c>
      <c r="J9" s="11" t="str">
        <f t="shared" si="5"/>
        <v/>
      </c>
      <c r="K9" s="5" t="str">
        <f t="shared" si="6"/>
        <v/>
      </c>
      <c r="L9" s="11" t="str">
        <f t="shared" si="7"/>
        <v/>
      </c>
      <c r="M9" s="11" t="str">
        <f t="shared" si="8"/>
        <v/>
      </c>
      <c r="N9" s="5">
        <f t="shared" si="9"/>
        <v>353</v>
      </c>
      <c r="O9" s="11">
        <f t="shared" si="10"/>
        <v>5</v>
      </c>
      <c r="P9" s="11">
        <f t="shared" si="11"/>
        <v>19.600000000000001</v>
      </c>
      <c r="Q9" s="5" t="str">
        <f t="shared" si="41"/>
        <v/>
      </c>
      <c r="R9" s="11" t="str">
        <f t="shared" si="12"/>
        <v/>
      </c>
      <c r="S9" s="11" t="str">
        <f t="shared" si="13"/>
        <v/>
      </c>
      <c r="T9" s="5" t="str">
        <f t="shared" si="14"/>
        <v/>
      </c>
      <c r="U9" s="11" t="str">
        <f t="shared" si="15"/>
        <v/>
      </c>
      <c r="V9" s="11" t="str">
        <f t="shared" si="16"/>
        <v/>
      </c>
      <c r="W9" s="5" t="str">
        <f t="shared" si="17"/>
        <v/>
      </c>
      <c r="X9" s="11" t="str">
        <f t="shared" si="18"/>
        <v/>
      </c>
      <c r="Y9" s="11" t="str">
        <f t="shared" si="19"/>
        <v/>
      </c>
      <c r="Z9" s="5" t="str">
        <f t="shared" si="20"/>
        <v/>
      </c>
      <c r="AA9" s="11" t="str">
        <f t="shared" si="21"/>
        <v/>
      </c>
      <c r="AB9" s="11" t="str">
        <f t="shared" si="22"/>
        <v/>
      </c>
      <c r="AC9" s="5" t="str">
        <f t="shared" si="23"/>
        <v/>
      </c>
      <c r="AD9" s="11" t="str">
        <f t="shared" si="24"/>
        <v/>
      </c>
      <c r="AE9" s="11" t="str">
        <f t="shared" si="25"/>
        <v/>
      </c>
      <c r="AF9" s="5" t="str">
        <f t="shared" si="26"/>
        <v/>
      </c>
      <c r="AG9" s="11" t="str">
        <f t="shared" si="27"/>
        <v/>
      </c>
      <c r="AH9" s="11" t="str">
        <f t="shared" si="28"/>
        <v/>
      </c>
      <c r="AI9" s="5" t="str">
        <f t="shared" si="29"/>
        <v/>
      </c>
      <c r="AJ9" s="11" t="str">
        <f t="shared" si="30"/>
        <v/>
      </c>
      <c r="AK9" s="11" t="str">
        <f t="shared" si="31"/>
        <v/>
      </c>
      <c r="AL9" s="5" t="str">
        <f t="shared" si="32"/>
        <v/>
      </c>
      <c r="AM9" s="11" t="str">
        <f t="shared" si="33"/>
        <v/>
      </c>
      <c r="AN9" s="11" t="str">
        <f t="shared" si="34"/>
        <v/>
      </c>
      <c r="AO9" s="5" t="str">
        <f t="shared" si="35"/>
        <v/>
      </c>
      <c r="AP9" s="11" t="str">
        <f t="shared" si="36"/>
        <v/>
      </c>
      <c r="AQ9" s="11" t="str">
        <f t="shared" si="37"/>
        <v/>
      </c>
      <c r="AR9" s="5" t="str">
        <f t="shared" si="38"/>
        <v/>
      </c>
      <c r="AS9" s="11" t="str">
        <f t="shared" si="39"/>
        <v/>
      </c>
      <c r="AT9" s="11" t="str">
        <f t="shared" si="40"/>
        <v/>
      </c>
    </row>
    <row r="10" spans="1:46" ht="24.95" customHeight="1">
      <c r="A10" s="8"/>
      <c r="B10" s="8"/>
      <c r="C10" s="9"/>
      <c r="D10" s="8"/>
      <c r="E10" s="5" t="str">
        <f t="shared" si="0"/>
        <v/>
      </c>
      <c r="F10" s="11" t="str">
        <f t="shared" si="1"/>
        <v/>
      </c>
      <c r="G10" s="11" t="str">
        <f t="shared" si="2"/>
        <v/>
      </c>
      <c r="H10" s="5" t="str">
        <f t="shared" si="3"/>
        <v/>
      </c>
      <c r="I10" s="11" t="str">
        <f t="shared" si="4"/>
        <v/>
      </c>
      <c r="J10" s="11" t="str">
        <f t="shared" si="5"/>
        <v/>
      </c>
      <c r="K10" s="5" t="str">
        <f t="shared" si="6"/>
        <v/>
      </c>
      <c r="L10" s="11" t="str">
        <f t="shared" si="7"/>
        <v/>
      </c>
      <c r="M10" s="11" t="str">
        <f t="shared" si="8"/>
        <v/>
      </c>
      <c r="N10" s="5" t="str">
        <f t="shared" si="9"/>
        <v/>
      </c>
      <c r="O10" s="11" t="str">
        <f t="shared" si="10"/>
        <v/>
      </c>
      <c r="P10" s="11" t="str">
        <f t="shared" si="11"/>
        <v/>
      </c>
      <c r="Q10" s="5" t="str">
        <f t="shared" si="41"/>
        <v/>
      </c>
      <c r="R10" s="11" t="str">
        <f t="shared" si="12"/>
        <v/>
      </c>
      <c r="S10" s="11" t="str">
        <f t="shared" si="13"/>
        <v/>
      </c>
      <c r="T10" s="5" t="str">
        <f t="shared" si="14"/>
        <v/>
      </c>
      <c r="U10" s="11" t="str">
        <f t="shared" si="15"/>
        <v/>
      </c>
      <c r="V10" s="11" t="str">
        <f t="shared" si="16"/>
        <v/>
      </c>
      <c r="W10" s="5" t="str">
        <f t="shared" si="17"/>
        <v/>
      </c>
      <c r="X10" s="11" t="str">
        <f t="shared" si="18"/>
        <v/>
      </c>
      <c r="Y10" s="11" t="str">
        <f t="shared" si="19"/>
        <v/>
      </c>
      <c r="Z10" s="5" t="str">
        <f t="shared" si="20"/>
        <v/>
      </c>
      <c r="AA10" s="11" t="str">
        <f t="shared" si="21"/>
        <v/>
      </c>
      <c r="AB10" s="11" t="str">
        <f t="shared" si="22"/>
        <v/>
      </c>
      <c r="AC10" s="5" t="str">
        <f t="shared" si="23"/>
        <v/>
      </c>
      <c r="AD10" s="11" t="str">
        <f t="shared" si="24"/>
        <v/>
      </c>
      <c r="AE10" s="11" t="str">
        <f t="shared" si="25"/>
        <v/>
      </c>
      <c r="AF10" s="5" t="str">
        <f t="shared" si="26"/>
        <v/>
      </c>
      <c r="AG10" s="11" t="str">
        <f t="shared" si="27"/>
        <v/>
      </c>
      <c r="AH10" s="11" t="str">
        <f t="shared" si="28"/>
        <v/>
      </c>
      <c r="AI10" s="5" t="str">
        <f t="shared" si="29"/>
        <v/>
      </c>
      <c r="AJ10" s="11" t="str">
        <f t="shared" si="30"/>
        <v/>
      </c>
      <c r="AK10" s="11" t="str">
        <f t="shared" si="31"/>
        <v/>
      </c>
      <c r="AL10" s="5" t="str">
        <f t="shared" si="32"/>
        <v/>
      </c>
      <c r="AM10" s="11" t="str">
        <f t="shared" si="33"/>
        <v/>
      </c>
      <c r="AN10" s="11" t="str">
        <f t="shared" si="34"/>
        <v/>
      </c>
      <c r="AO10" s="5" t="str">
        <f t="shared" si="35"/>
        <v/>
      </c>
      <c r="AP10" s="11" t="str">
        <f t="shared" si="36"/>
        <v/>
      </c>
      <c r="AQ10" s="11" t="str">
        <f t="shared" si="37"/>
        <v/>
      </c>
      <c r="AR10" s="5" t="str">
        <f t="shared" si="38"/>
        <v/>
      </c>
      <c r="AS10" s="11" t="str">
        <f t="shared" si="39"/>
        <v/>
      </c>
      <c r="AT10" s="11" t="str">
        <f t="shared" si="40"/>
        <v/>
      </c>
    </row>
    <row r="11" spans="1:46" ht="24.95" customHeight="1">
      <c r="A11" s="8"/>
      <c r="B11" s="8"/>
      <c r="C11" s="9"/>
      <c r="D11" s="8"/>
      <c r="E11" s="5" t="str">
        <f t="shared" si="0"/>
        <v/>
      </c>
      <c r="F11" s="11" t="str">
        <f t="shared" si="1"/>
        <v/>
      </c>
      <c r="G11" s="11" t="str">
        <f t="shared" si="2"/>
        <v/>
      </c>
      <c r="H11" s="5" t="str">
        <f t="shared" si="3"/>
        <v/>
      </c>
      <c r="I11" s="11" t="str">
        <f t="shared" si="4"/>
        <v/>
      </c>
      <c r="J11" s="11" t="str">
        <f t="shared" si="5"/>
        <v/>
      </c>
      <c r="K11" s="5" t="str">
        <f t="shared" si="6"/>
        <v/>
      </c>
      <c r="L11" s="11" t="str">
        <f t="shared" si="7"/>
        <v/>
      </c>
      <c r="M11" s="11" t="str">
        <f t="shared" si="8"/>
        <v/>
      </c>
      <c r="N11" s="5" t="str">
        <f t="shared" si="9"/>
        <v/>
      </c>
      <c r="O11" s="11" t="str">
        <f t="shared" si="10"/>
        <v/>
      </c>
      <c r="P11" s="11" t="str">
        <f t="shared" si="11"/>
        <v/>
      </c>
      <c r="Q11" s="5" t="str">
        <f t="shared" si="41"/>
        <v/>
      </c>
      <c r="R11" s="11" t="str">
        <f t="shared" si="12"/>
        <v/>
      </c>
      <c r="S11" s="11" t="str">
        <f t="shared" si="13"/>
        <v/>
      </c>
      <c r="T11" s="5" t="str">
        <f t="shared" si="14"/>
        <v/>
      </c>
      <c r="U11" s="11" t="str">
        <f t="shared" si="15"/>
        <v/>
      </c>
      <c r="V11" s="11" t="str">
        <f t="shared" si="16"/>
        <v/>
      </c>
      <c r="W11" s="5" t="str">
        <f t="shared" si="17"/>
        <v/>
      </c>
      <c r="X11" s="11" t="str">
        <f t="shared" si="18"/>
        <v/>
      </c>
      <c r="Y11" s="11" t="str">
        <f t="shared" si="19"/>
        <v/>
      </c>
      <c r="Z11" s="5" t="str">
        <f t="shared" si="20"/>
        <v/>
      </c>
      <c r="AA11" s="11" t="str">
        <f t="shared" si="21"/>
        <v/>
      </c>
      <c r="AB11" s="11" t="str">
        <f t="shared" si="22"/>
        <v/>
      </c>
      <c r="AC11" s="5" t="str">
        <f t="shared" si="23"/>
        <v/>
      </c>
      <c r="AD11" s="11" t="str">
        <f t="shared" si="24"/>
        <v/>
      </c>
      <c r="AE11" s="11" t="str">
        <f t="shared" si="25"/>
        <v/>
      </c>
      <c r="AF11" s="5" t="str">
        <f t="shared" si="26"/>
        <v/>
      </c>
      <c r="AG11" s="11" t="str">
        <f t="shared" si="27"/>
        <v/>
      </c>
      <c r="AH11" s="11" t="str">
        <f t="shared" si="28"/>
        <v/>
      </c>
      <c r="AI11" s="5" t="str">
        <f t="shared" si="29"/>
        <v/>
      </c>
      <c r="AJ11" s="11" t="str">
        <f t="shared" si="30"/>
        <v/>
      </c>
      <c r="AK11" s="11" t="str">
        <f t="shared" si="31"/>
        <v/>
      </c>
      <c r="AL11" s="5" t="str">
        <f t="shared" si="32"/>
        <v/>
      </c>
      <c r="AM11" s="11" t="str">
        <f t="shared" si="33"/>
        <v/>
      </c>
      <c r="AN11" s="11" t="str">
        <f t="shared" si="34"/>
        <v/>
      </c>
      <c r="AO11" s="5" t="str">
        <f t="shared" si="35"/>
        <v/>
      </c>
      <c r="AP11" s="11" t="str">
        <f t="shared" si="36"/>
        <v/>
      </c>
      <c r="AQ11" s="11" t="str">
        <f t="shared" si="37"/>
        <v/>
      </c>
      <c r="AR11" s="5" t="str">
        <f t="shared" si="38"/>
        <v/>
      </c>
      <c r="AS11" s="11" t="str">
        <f t="shared" si="39"/>
        <v/>
      </c>
      <c r="AT11" s="11" t="str">
        <f t="shared" si="40"/>
        <v/>
      </c>
    </row>
    <row r="12" spans="1:46" ht="24.95" customHeight="1">
      <c r="A12" s="8"/>
      <c r="B12" s="8"/>
      <c r="C12" s="9"/>
      <c r="D12" s="8"/>
      <c r="E12" s="5" t="str">
        <f t="shared" si="0"/>
        <v/>
      </c>
      <c r="F12" s="11" t="str">
        <f t="shared" si="1"/>
        <v/>
      </c>
      <c r="G12" s="11" t="str">
        <f t="shared" si="2"/>
        <v/>
      </c>
      <c r="H12" s="5" t="str">
        <f t="shared" si="3"/>
        <v/>
      </c>
      <c r="I12" s="11" t="str">
        <f t="shared" si="4"/>
        <v/>
      </c>
      <c r="J12" s="11" t="str">
        <f t="shared" si="5"/>
        <v/>
      </c>
      <c r="K12" s="5" t="str">
        <f t="shared" si="6"/>
        <v/>
      </c>
      <c r="L12" s="11" t="str">
        <f t="shared" si="7"/>
        <v/>
      </c>
      <c r="M12" s="11" t="str">
        <f t="shared" si="8"/>
        <v/>
      </c>
      <c r="N12" s="5" t="str">
        <f t="shared" si="9"/>
        <v/>
      </c>
      <c r="O12" s="11" t="str">
        <f t="shared" si="10"/>
        <v/>
      </c>
      <c r="P12" s="11" t="str">
        <f t="shared" si="11"/>
        <v/>
      </c>
      <c r="Q12" s="5" t="str">
        <f t="shared" si="41"/>
        <v/>
      </c>
      <c r="R12" s="11" t="str">
        <f t="shared" si="12"/>
        <v/>
      </c>
      <c r="S12" s="11" t="str">
        <f t="shared" si="13"/>
        <v/>
      </c>
      <c r="T12" s="5" t="str">
        <f t="shared" si="14"/>
        <v/>
      </c>
      <c r="U12" s="11" t="str">
        <f t="shared" si="15"/>
        <v/>
      </c>
      <c r="V12" s="11" t="str">
        <f t="shared" si="16"/>
        <v/>
      </c>
      <c r="W12" s="5" t="str">
        <f t="shared" si="17"/>
        <v/>
      </c>
      <c r="X12" s="11" t="str">
        <f t="shared" si="18"/>
        <v/>
      </c>
      <c r="Y12" s="11" t="str">
        <f t="shared" si="19"/>
        <v/>
      </c>
      <c r="Z12" s="5" t="str">
        <f t="shared" si="20"/>
        <v/>
      </c>
      <c r="AA12" s="11" t="str">
        <f t="shared" si="21"/>
        <v/>
      </c>
      <c r="AB12" s="11" t="str">
        <f t="shared" si="22"/>
        <v/>
      </c>
      <c r="AC12" s="5" t="str">
        <f t="shared" si="23"/>
        <v/>
      </c>
      <c r="AD12" s="11" t="str">
        <f t="shared" si="24"/>
        <v/>
      </c>
      <c r="AE12" s="11" t="str">
        <f t="shared" si="25"/>
        <v/>
      </c>
      <c r="AF12" s="5" t="str">
        <f t="shared" si="26"/>
        <v/>
      </c>
      <c r="AG12" s="11" t="str">
        <f t="shared" si="27"/>
        <v/>
      </c>
      <c r="AH12" s="11" t="str">
        <f t="shared" si="28"/>
        <v/>
      </c>
      <c r="AI12" s="5" t="str">
        <f t="shared" si="29"/>
        <v/>
      </c>
      <c r="AJ12" s="11" t="str">
        <f t="shared" si="30"/>
        <v/>
      </c>
      <c r="AK12" s="11" t="str">
        <f t="shared" si="31"/>
        <v/>
      </c>
      <c r="AL12" s="5" t="str">
        <f t="shared" si="32"/>
        <v/>
      </c>
      <c r="AM12" s="11" t="str">
        <f t="shared" si="33"/>
        <v/>
      </c>
      <c r="AN12" s="11" t="str">
        <f t="shared" si="34"/>
        <v/>
      </c>
      <c r="AO12" s="5" t="str">
        <f t="shared" si="35"/>
        <v/>
      </c>
      <c r="AP12" s="11" t="str">
        <f t="shared" si="36"/>
        <v/>
      </c>
      <c r="AQ12" s="11" t="str">
        <f t="shared" si="37"/>
        <v/>
      </c>
      <c r="AR12" s="5" t="str">
        <f t="shared" si="38"/>
        <v/>
      </c>
      <c r="AS12" s="11" t="str">
        <f t="shared" si="39"/>
        <v/>
      </c>
      <c r="AT12" s="11" t="str">
        <f t="shared" si="40"/>
        <v/>
      </c>
    </row>
    <row r="13" spans="1:46" ht="24.95" customHeight="1">
      <c r="A13" s="8"/>
      <c r="B13" s="8"/>
      <c r="C13" s="9"/>
      <c r="D13" s="8"/>
      <c r="E13" s="5" t="str">
        <f t="shared" si="0"/>
        <v/>
      </c>
      <c r="F13" s="11" t="str">
        <f t="shared" si="1"/>
        <v/>
      </c>
      <c r="G13" s="11" t="str">
        <f t="shared" si="2"/>
        <v/>
      </c>
      <c r="H13" s="5" t="str">
        <f t="shared" si="3"/>
        <v/>
      </c>
      <c r="I13" s="11" t="str">
        <f t="shared" si="4"/>
        <v/>
      </c>
      <c r="J13" s="11" t="str">
        <f t="shared" si="5"/>
        <v/>
      </c>
      <c r="K13" s="5" t="str">
        <f t="shared" si="6"/>
        <v/>
      </c>
      <c r="L13" s="11" t="str">
        <f t="shared" si="7"/>
        <v/>
      </c>
      <c r="M13" s="11" t="str">
        <f t="shared" si="8"/>
        <v/>
      </c>
      <c r="N13" s="5" t="str">
        <f t="shared" si="9"/>
        <v/>
      </c>
      <c r="O13" s="11" t="str">
        <f t="shared" si="10"/>
        <v/>
      </c>
      <c r="P13" s="11" t="str">
        <f t="shared" si="11"/>
        <v/>
      </c>
      <c r="Q13" s="5" t="str">
        <f t="shared" si="41"/>
        <v/>
      </c>
      <c r="R13" s="11" t="str">
        <f t="shared" si="12"/>
        <v/>
      </c>
      <c r="S13" s="11" t="str">
        <f t="shared" si="13"/>
        <v/>
      </c>
      <c r="T13" s="5" t="str">
        <f t="shared" si="14"/>
        <v/>
      </c>
      <c r="U13" s="11" t="str">
        <f t="shared" si="15"/>
        <v/>
      </c>
      <c r="V13" s="11" t="str">
        <f t="shared" si="16"/>
        <v/>
      </c>
      <c r="W13" s="5" t="str">
        <f t="shared" si="17"/>
        <v/>
      </c>
      <c r="X13" s="11" t="str">
        <f t="shared" si="18"/>
        <v/>
      </c>
      <c r="Y13" s="11" t="str">
        <f t="shared" si="19"/>
        <v/>
      </c>
      <c r="Z13" s="5" t="str">
        <f t="shared" si="20"/>
        <v/>
      </c>
      <c r="AA13" s="11" t="str">
        <f t="shared" si="21"/>
        <v/>
      </c>
      <c r="AB13" s="11" t="str">
        <f t="shared" si="22"/>
        <v/>
      </c>
      <c r="AC13" s="5" t="str">
        <f t="shared" si="23"/>
        <v/>
      </c>
      <c r="AD13" s="11" t="str">
        <f t="shared" si="24"/>
        <v/>
      </c>
      <c r="AE13" s="11" t="str">
        <f t="shared" si="25"/>
        <v/>
      </c>
      <c r="AF13" s="5" t="str">
        <f t="shared" si="26"/>
        <v/>
      </c>
      <c r="AG13" s="11" t="str">
        <f t="shared" si="27"/>
        <v/>
      </c>
      <c r="AH13" s="11" t="str">
        <f t="shared" si="28"/>
        <v/>
      </c>
      <c r="AI13" s="5" t="str">
        <f t="shared" si="29"/>
        <v/>
      </c>
      <c r="AJ13" s="11" t="str">
        <f t="shared" si="30"/>
        <v/>
      </c>
      <c r="AK13" s="11" t="str">
        <f t="shared" si="31"/>
        <v/>
      </c>
      <c r="AL13" s="5" t="str">
        <f t="shared" si="32"/>
        <v/>
      </c>
      <c r="AM13" s="11" t="str">
        <f t="shared" si="33"/>
        <v/>
      </c>
      <c r="AN13" s="11" t="str">
        <f t="shared" si="34"/>
        <v/>
      </c>
      <c r="AO13" s="5" t="str">
        <f t="shared" si="35"/>
        <v/>
      </c>
      <c r="AP13" s="11" t="str">
        <f t="shared" si="36"/>
        <v/>
      </c>
      <c r="AQ13" s="11" t="str">
        <f t="shared" si="37"/>
        <v/>
      </c>
      <c r="AR13" s="5" t="str">
        <f t="shared" si="38"/>
        <v/>
      </c>
      <c r="AS13" s="11" t="str">
        <f t="shared" si="39"/>
        <v/>
      </c>
      <c r="AT13" s="11" t="str">
        <f t="shared" si="40"/>
        <v/>
      </c>
    </row>
    <row r="14" spans="1:46" ht="24.95" customHeight="1">
      <c r="A14" s="8"/>
      <c r="B14" s="8"/>
      <c r="C14" s="9"/>
      <c r="D14" s="8"/>
      <c r="E14" s="5" t="str">
        <f t="shared" si="0"/>
        <v/>
      </c>
      <c r="F14" s="11" t="str">
        <f t="shared" si="1"/>
        <v/>
      </c>
      <c r="G14" s="11" t="str">
        <f t="shared" si="2"/>
        <v/>
      </c>
      <c r="H14" s="5" t="str">
        <f t="shared" si="3"/>
        <v/>
      </c>
      <c r="I14" s="11" t="str">
        <f t="shared" si="4"/>
        <v/>
      </c>
      <c r="J14" s="11" t="str">
        <f t="shared" si="5"/>
        <v/>
      </c>
      <c r="K14" s="5" t="str">
        <f t="shared" si="6"/>
        <v/>
      </c>
      <c r="L14" s="11" t="str">
        <f t="shared" si="7"/>
        <v/>
      </c>
      <c r="M14" s="11" t="str">
        <f t="shared" si="8"/>
        <v/>
      </c>
      <c r="N14" s="5" t="str">
        <f t="shared" si="9"/>
        <v/>
      </c>
      <c r="O14" s="11" t="str">
        <f t="shared" si="10"/>
        <v/>
      </c>
      <c r="P14" s="11" t="str">
        <f t="shared" si="11"/>
        <v/>
      </c>
      <c r="Q14" s="5" t="str">
        <f t="shared" si="41"/>
        <v/>
      </c>
      <c r="R14" s="11" t="str">
        <f t="shared" si="12"/>
        <v/>
      </c>
      <c r="S14" s="11" t="str">
        <f t="shared" si="13"/>
        <v/>
      </c>
      <c r="T14" s="5" t="str">
        <f t="shared" si="14"/>
        <v/>
      </c>
      <c r="U14" s="11" t="str">
        <f t="shared" si="15"/>
        <v/>
      </c>
      <c r="V14" s="11" t="str">
        <f t="shared" si="16"/>
        <v/>
      </c>
      <c r="W14" s="5" t="str">
        <f t="shared" si="17"/>
        <v/>
      </c>
      <c r="X14" s="11" t="str">
        <f t="shared" si="18"/>
        <v/>
      </c>
      <c r="Y14" s="11" t="str">
        <f t="shared" si="19"/>
        <v/>
      </c>
      <c r="Z14" s="5" t="str">
        <f t="shared" si="20"/>
        <v/>
      </c>
      <c r="AA14" s="11" t="str">
        <f t="shared" si="21"/>
        <v/>
      </c>
      <c r="AB14" s="11" t="str">
        <f t="shared" si="22"/>
        <v/>
      </c>
      <c r="AC14" s="5" t="str">
        <f t="shared" si="23"/>
        <v/>
      </c>
      <c r="AD14" s="11" t="str">
        <f t="shared" si="24"/>
        <v/>
      </c>
      <c r="AE14" s="11" t="str">
        <f t="shared" si="25"/>
        <v/>
      </c>
      <c r="AF14" s="5" t="str">
        <f t="shared" si="26"/>
        <v/>
      </c>
      <c r="AG14" s="11" t="str">
        <f t="shared" si="27"/>
        <v/>
      </c>
      <c r="AH14" s="11" t="str">
        <f t="shared" si="28"/>
        <v/>
      </c>
      <c r="AI14" s="5" t="str">
        <f t="shared" si="29"/>
        <v/>
      </c>
      <c r="AJ14" s="11" t="str">
        <f t="shared" si="30"/>
        <v/>
      </c>
      <c r="AK14" s="11" t="str">
        <f t="shared" si="31"/>
        <v/>
      </c>
      <c r="AL14" s="5" t="str">
        <f t="shared" si="32"/>
        <v/>
      </c>
      <c r="AM14" s="11" t="str">
        <f t="shared" si="33"/>
        <v/>
      </c>
      <c r="AN14" s="11" t="str">
        <f t="shared" si="34"/>
        <v/>
      </c>
      <c r="AO14" s="5" t="str">
        <f t="shared" si="35"/>
        <v/>
      </c>
      <c r="AP14" s="11" t="str">
        <f t="shared" si="36"/>
        <v/>
      </c>
      <c r="AQ14" s="11" t="str">
        <f t="shared" si="37"/>
        <v/>
      </c>
      <c r="AR14" s="5" t="str">
        <f t="shared" si="38"/>
        <v/>
      </c>
      <c r="AS14" s="11" t="str">
        <f t="shared" si="39"/>
        <v/>
      </c>
      <c r="AT14" s="11" t="str">
        <f t="shared" si="40"/>
        <v/>
      </c>
    </row>
    <row r="15" spans="1:46" ht="24.95" customHeight="1">
      <c r="A15" s="8"/>
      <c r="B15" s="8"/>
      <c r="C15" s="9"/>
      <c r="D15" s="8"/>
      <c r="E15" s="5" t="str">
        <f t="shared" si="0"/>
        <v/>
      </c>
      <c r="F15" s="11" t="str">
        <f t="shared" si="1"/>
        <v/>
      </c>
      <c r="G15" s="11" t="str">
        <f t="shared" si="2"/>
        <v/>
      </c>
      <c r="H15" s="5" t="str">
        <f t="shared" si="3"/>
        <v/>
      </c>
      <c r="I15" s="11" t="str">
        <f t="shared" si="4"/>
        <v/>
      </c>
      <c r="J15" s="11" t="str">
        <f t="shared" si="5"/>
        <v/>
      </c>
      <c r="K15" s="5" t="str">
        <f t="shared" si="6"/>
        <v/>
      </c>
      <c r="L15" s="11" t="str">
        <f t="shared" si="7"/>
        <v/>
      </c>
      <c r="M15" s="11" t="str">
        <f t="shared" si="8"/>
        <v/>
      </c>
      <c r="N15" s="5" t="str">
        <f t="shared" si="9"/>
        <v/>
      </c>
      <c r="O15" s="11" t="str">
        <f t="shared" si="10"/>
        <v/>
      </c>
      <c r="P15" s="11" t="str">
        <f t="shared" si="11"/>
        <v/>
      </c>
      <c r="Q15" s="5" t="str">
        <f t="shared" si="41"/>
        <v/>
      </c>
      <c r="R15" s="11" t="str">
        <f t="shared" si="12"/>
        <v/>
      </c>
      <c r="S15" s="11" t="str">
        <f t="shared" si="13"/>
        <v/>
      </c>
      <c r="T15" s="5" t="str">
        <f t="shared" si="14"/>
        <v/>
      </c>
      <c r="U15" s="11" t="str">
        <f t="shared" si="15"/>
        <v/>
      </c>
      <c r="V15" s="11" t="str">
        <f t="shared" si="16"/>
        <v/>
      </c>
      <c r="W15" s="5" t="str">
        <f t="shared" si="17"/>
        <v/>
      </c>
      <c r="X15" s="11" t="str">
        <f t="shared" si="18"/>
        <v/>
      </c>
      <c r="Y15" s="11" t="str">
        <f t="shared" si="19"/>
        <v/>
      </c>
      <c r="Z15" s="5" t="str">
        <f t="shared" si="20"/>
        <v/>
      </c>
      <c r="AA15" s="11" t="str">
        <f t="shared" si="21"/>
        <v/>
      </c>
      <c r="AB15" s="11" t="str">
        <f t="shared" si="22"/>
        <v/>
      </c>
      <c r="AC15" s="5" t="str">
        <f t="shared" si="23"/>
        <v/>
      </c>
      <c r="AD15" s="11" t="str">
        <f t="shared" si="24"/>
        <v/>
      </c>
      <c r="AE15" s="11" t="str">
        <f t="shared" si="25"/>
        <v/>
      </c>
      <c r="AF15" s="5" t="str">
        <f t="shared" si="26"/>
        <v/>
      </c>
      <c r="AG15" s="11" t="str">
        <f t="shared" si="27"/>
        <v/>
      </c>
      <c r="AH15" s="11" t="str">
        <f t="shared" si="28"/>
        <v/>
      </c>
      <c r="AI15" s="5" t="str">
        <f t="shared" si="29"/>
        <v/>
      </c>
      <c r="AJ15" s="11" t="str">
        <f t="shared" si="30"/>
        <v/>
      </c>
      <c r="AK15" s="11" t="str">
        <f t="shared" si="31"/>
        <v/>
      </c>
      <c r="AL15" s="5" t="str">
        <f t="shared" si="32"/>
        <v/>
      </c>
      <c r="AM15" s="11" t="str">
        <f t="shared" si="33"/>
        <v/>
      </c>
      <c r="AN15" s="11" t="str">
        <f t="shared" si="34"/>
        <v/>
      </c>
      <c r="AO15" s="5" t="str">
        <f t="shared" si="35"/>
        <v/>
      </c>
      <c r="AP15" s="11" t="str">
        <f t="shared" si="36"/>
        <v/>
      </c>
      <c r="AQ15" s="11" t="str">
        <f t="shared" si="37"/>
        <v/>
      </c>
      <c r="AR15" s="5" t="str">
        <f t="shared" si="38"/>
        <v/>
      </c>
      <c r="AS15" s="11" t="str">
        <f t="shared" si="39"/>
        <v/>
      </c>
      <c r="AT15" s="11" t="str">
        <f t="shared" si="40"/>
        <v/>
      </c>
    </row>
    <row r="16" spans="1:46" ht="24.95" customHeight="1">
      <c r="A16" s="8"/>
      <c r="B16" s="8"/>
      <c r="C16" s="9"/>
      <c r="D16" s="8"/>
      <c r="E16" s="5" t="str">
        <f t="shared" si="0"/>
        <v/>
      </c>
      <c r="F16" s="11" t="str">
        <f t="shared" si="1"/>
        <v/>
      </c>
      <c r="G16" s="11" t="str">
        <f t="shared" si="2"/>
        <v/>
      </c>
      <c r="H16" s="5" t="str">
        <f t="shared" si="3"/>
        <v/>
      </c>
      <c r="I16" s="11" t="str">
        <f t="shared" si="4"/>
        <v/>
      </c>
      <c r="J16" s="11" t="str">
        <f t="shared" si="5"/>
        <v/>
      </c>
      <c r="K16" s="5" t="str">
        <f t="shared" si="6"/>
        <v/>
      </c>
      <c r="L16" s="11" t="str">
        <f t="shared" si="7"/>
        <v/>
      </c>
      <c r="M16" s="11" t="str">
        <f t="shared" si="8"/>
        <v/>
      </c>
      <c r="N16" s="5" t="str">
        <f t="shared" si="9"/>
        <v/>
      </c>
      <c r="O16" s="11" t="str">
        <f t="shared" si="10"/>
        <v/>
      </c>
      <c r="P16" s="11" t="str">
        <f t="shared" si="11"/>
        <v/>
      </c>
      <c r="Q16" s="5" t="str">
        <f t="shared" si="41"/>
        <v/>
      </c>
      <c r="R16" s="11" t="str">
        <f t="shared" si="12"/>
        <v/>
      </c>
      <c r="S16" s="11" t="str">
        <f t="shared" si="13"/>
        <v/>
      </c>
      <c r="T16" s="5" t="str">
        <f t="shared" si="14"/>
        <v/>
      </c>
      <c r="U16" s="11" t="str">
        <f t="shared" si="15"/>
        <v/>
      </c>
      <c r="V16" s="11" t="str">
        <f t="shared" si="16"/>
        <v/>
      </c>
      <c r="W16" s="5" t="str">
        <f t="shared" si="17"/>
        <v/>
      </c>
      <c r="X16" s="11" t="str">
        <f t="shared" si="18"/>
        <v/>
      </c>
      <c r="Y16" s="11" t="str">
        <f t="shared" si="19"/>
        <v/>
      </c>
      <c r="Z16" s="5" t="str">
        <f t="shared" si="20"/>
        <v/>
      </c>
      <c r="AA16" s="11" t="str">
        <f t="shared" si="21"/>
        <v/>
      </c>
      <c r="AB16" s="11" t="str">
        <f t="shared" si="22"/>
        <v/>
      </c>
      <c r="AC16" s="5" t="str">
        <f t="shared" si="23"/>
        <v/>
      </c>
      <c r="AD16" s="11" t="str">
        <f t="shared" si="24"/>
        <v/>
      </c>
      <c r="AE16" s="11" t="str">
        <f t="shared" si="25"/>
        <v/>
      </c>
      <c r="AF16" s="5" t="str">
        <f t="shared" si="26"/>
        <v/>
      </c>
      <c r="AG16" s="11" t="str">
        <f t="shared" si="27"/>
        <v/>
      </c>
      <c r="AH16" s="11" t="str">
        <f t="shared" si="28"/>
        <v/>
      </c>
      <c r="AI16" s="5" t="str">
        <f t="shared" si="29"/>
        <v/>
      </c>
      <c r="AJ16" s="11" t="str">
        <f t="shared" si="30"/>
        <v/>
      </c>
      <c r="AK16" s="11" t="str">
        <f t="shared" si="31"/>
        <v/>
      </c>
      <c r="AL16" s="5" t="str">
        <f t="shared" si="32"/>
        <v/>
      </c>
      <c r="AM16" s="11" t="str">
        <f t="shared" si="33"/>
        <v/>
      </c>
      <c r="AN16" s="11" t="str">
        <f t="shared" si="34"/>
        <v/>
      </c>
      <c r="AO16" s="5" t="str">
        <f t="shared" si="35"/>
        <v/>
      </c>
      <c r="AP16" s="11" t="str">
        <f t="shared" si="36"/>
        <v/>
      </c>
      <c r="AQ16" s="11" t="str">
        <f t="shared" si="37"/>
        <v/>
      </c>
      <c r="AR16" s="5" t="str">
        <f t="shared" si="38"/>
        <v/>
      </c>
      <c r="AS16" s="11" t="str">
        <f t="shared" si="39"/>
        <v/>
      </c>
      <c r="AT16" s="11" t="str">
        <f t="shared" si="40"/>
        <v/>
      </c>
    </row>
    <row r="17" spans="1:46" ht="24.95" customHeight="1">
      <c r="A17" s="8"/>
      <c r="B17" s="8"/>
      <c r="C17" s="9"/>
      <c r="D17" s="8"/>
      <c r="E17" s="5" t="str">
        <f t="shared" si="0"/>
        <v/>
      </c>
      <c r="F17" s="11" t="str">
        <f t="shared" si="1"/>
        <v/>
      </c>
      <c r="G17" s="11" t="str">
        <f t="shared" si="2"/>
        <v/>
      </c>
      <c r="H17" s="5" t="str">
        <f t="shared" si="3"/>
        <v/>
      </c>
      <c r="I17" s="11" t="str">
        <f t="shared" si="4"/>
        <v/>
      </c>
      <c r="J17" s="11" t="str">
        <f t="shared" si="5"/>
        <v/>
      </c>
      <c r="K17" s="5" t="str">
        <f t="shared" si="6"/>
        <v/>
      </c>
      <c r="L17" s="11" t="str">
        <f t="shared" si="7"/>
        <v/>
      </c>
      <c r="M17" s="11" t="str">
        <f t="shared" si="8"/>
        <v/>
      </c>
      <c r="N17" s="5" t="str">
        <f t="shared" si="9"/>
        <v/>
      </c>
      <c r="O17" s="11" t="str">
        <f t="shared" si="10"/>
        <v/>
      </c>
      <c r="P17" s="11" t="str">
        <f t="shared" si="11"/>
        <v/>
      </c>
      <c r="Q17" s="5" t="str">
        <f t="shared" si="41"/>
        <v/>
      </c>
      <c r="R17" s="11" t="str">
        <f t="shared" si="12"/>
        <v/>
      </c>
      <c r="S17" s="11" t="str">
        <f t="shared" si="13"/>
        <v/>
      </c>
      <c r="T17" s="5" t="str">
        <f t="shared" si="14"/>
        <v/>
      </c>
      <c r="U17" s="11" t="str">
        <f t="shared" si="15"/>
        <v/>
      </c>
      <c r="V17" s="11" t="str">
        <f t="shared" si="16"/>
        <v/>
      </c>
      <c r="W17" s="5" t="str">
        <f t="shared" si="17"/>
        <v/>
      </c>
      <c r="X17" s="11" t="str">
        <f t="shared" si="18"/>
        <v/>
      </c>
      <c r="Y17" s="11" t="str">
        <f t="shared" si="19"/>
        <v/>
      </c>
      <c r="Z17" s="5" t="str">
        <f t="shared" si="20"/>
        <v/>
      </c>
      <c r="AA17" s="11" t="str">
        <f t="shared" si="21"/>
        <v/>
      </c>
      <c r="AB17" s="11" t="str">
        <f t="shared" si="22"/>
        <v/>
      </c>
      <c r="AC17" s="5" t="str">
        <f t="shared" si="23"/>
        <v/>
      </c>
      <c r="AD17" s="11" t="str">
        <f t="shared" si="24"/>
        <v/>
      </c>
      <c r="AE17" s="11" t="str">
        <f t="shared" si="25"/>
        <v/>
      </c>
      <c r="AF17" s="5" t="str">
        <f t="shared" si="26"/>
        <v/>
      </c>
      <c r="AG17" s="11" t="str">
        <f t="shared" si="27"/>
        <v/>
      </c>
      <c r="AH17" s="11" t="str">
        <f t="shared" si="28"/>
        <v/>
      </c>
      <c r="AI17" s="5" t="str">
        <f t="shared" si="29"/>
        <v/>
      </c>
      <c r="AJ17" s="11" t="str">
        <f t="shared" si="30"/>
        <v/>
      </c>
      <c r="AK17" s="11" t="str">
        <f t="shared" si="31"/>
        <v/>
      </c>
      <c r="AL17" s="5" t="str">
        <f t="shared" si="32"/>
        <v/>
      </c>
      <c r="AM17" s="11" t="str">
        <f t="shared" si="33"/>
        <v/>
      </c>
      <c r="AN17" s="11" t="str">
        <f t="shared" si="34"/>
        <v/>
      </c>
      <c r="AO17" s="5" t="str">
        <f t="shared" si="35"/>
        <v/>
      </c>
      <c r="AP17" s="11" t="str">
        <f t="shared" si="36"/>
        <v/>
      </c>
      <c r="AQ17" s="11" t="str">
        <f t="shared" si="37"/>
        <v/>
      </c>
      <c r="AR17" s="5" t="str">
        <f t="shared" si="38"/>
        <v/>
      </c>
      <c r="AS17" s="11" t="str">
        <f t="shared" si="39"/>
        <v/>
      </c>
      <c r="AT17" s="11" t="str">
        <f t="shared" si="40"/>
        <v/>
      </c>
    </row>
    <row r="18" spans="1:46" ht="24.95" customHeight="1">
      <c r="A18" s="8"/>
      <c r="B18" s="8"/>
      <c r="C18" s="9"/>
      <c r="D18" s="8"/>
      <c r="E18" s="5" t="str">
        <f t="shared" si="0"/>
        <v/>
      </c>
      <c r="F18" s="11" t="str">
        <f t="shared" si="1"/>
        <v/>
      </c>
      <c r="G18" s="11" t="str">
        <f t="shared" si="2"/>
        <v/>
      </c>
      <c r="H18" s="5" t="str">
        <f t="shared" si="3"/>
        <v/>
      </c>
      <c r="I18" s="11" t="str">
        <f t="shared" si="4"/>
        <v/>
      </c>
      <c r="J18" s="11" t="str">
        <f t="shared" si="5"/>
        <v/>
      </c>
      <c r="K18" s="5" t="str">
        <f t="shared" si="6"/>
        <v/>
      </c>
      <c r="L18" s="11" t="str">
        <f t="shared" si="7"/>
        <v/>
      </c>
      <c r="M18" s="11" t="str">
        <f t="shared" si="8"/>
        <v/>
      </c>
      <c r="N18" s="5" t="str">
        <f t="shared" si="9"/>
        <v/>
      </c>
      <c r="O18" s="11" t="str">
        <f t="shared" si="10"/>
        <v/>
      </c>
      <c r="P18" s="11" t="str">
        <f t="shared" si="11"/>
        <v/>
      </c>
      <c r="Q18" s="5" t="str">
        <f t="shared" si="41"/>
        <v/>
      </c>
      <c r="R18" s="11" t="str">
        <f t="shared" si="12"/>
        <v/>
      </c>
      <c r="S18" s="11" t="str">
        <f t="shared" si="13"/>
        <v/>
      </c>
      <c r="T18" s="5" t="str">
        <f t="shared" si="14"/>
        <v/>
      </c>
      <c r="U18" s="11" t="str">
        <f t="shared" si="15"/>
        <v/>
      </c>
      <c r="V18" s="11" t="str">
        <f t="shared" si="16"/>
        <v/>
      </c>
      <c r="W18" s="5" t="str">
        <f t="shared" si="17"/>
        <v/>
      </c>
      <c r="X18" s="11" t="str">
        <f t="shared" si="18"/>
        <v/>
      </c>
      <c r="Y18" s="11" t="str">
        <f t="shared" si="19"/>
        <v/>
      </c>
      <c r="Z18" s="5" t="str">
        <f t="shared" si="20"/>
        <v/>
      </c>
      <c r="AA18" s="11" t="str">
        <f t="shared" si="21"/>
        <v/>
      </c>
      <c r="AB18" s="11" t="str">
        <f t="shared" si="22"/>
        <v/>
      </c>
      <c r="AC18" s="5" t="str">
        <f t="shared" si="23"/>
        <v/>
      </c>
      <c r="AD18" s="11" t="str">
        <f t="shared" si="24"/>
        <v/>
      </c>
      <c r="AE18" s="11" t="str">
        <f t="shared" si="25"/>
        <v/>
      </c>
      <c r="AF18" s="5" t="str">
        <f t="shared" si="26"/>
        <v/>
      </c>
      <c r="AG18" s="11" t="str">
        <f t="shared" si="27"/>
        <v/>
      </c>
      <c r="AH18" s="11" t="str">
        <f t="shared" si="28"/>
        <v/>
      </c>
      <c r="AI18" s="5" t="str">
        <f t="shared" si="29"/>
        <v/>
      </c>
      <c r="AJ18" s="11" t="str">
        <f t="shared" si="30"/>
        <v/>
      </c>
      <c r="AK18" s="11" t="str">
        <f t="shared" si="31"/>
        <v/>
      </c>
      <c r="AL18" s="5" t="str">
        <f t="shared" si="32"/>
        <v/>
      </c>
      <c r="AM18" s="11" t="str">
        <f t="shared" si="33"/>
        <v/>
      </c>
      <c r="AN18" s="11" t="str">
        <f t="shared" si="34"/>
        <v/>
      </c>
      <c r="AO18" s="5" t="str">
        <f t="shared" si="35"/>
        <v/>
      </c>
      <c r="AP18" s="11" t="str">
        <f t="shared" si="36"/>
        <v/>
      </c>
      <c r="AQ18" s="11" t="str">
        <f t="shared" si="37"/>
        <v/>
      </c>
      <c r="AR18" s="5" t="str">
        <f t="shared" si="38"/>
        <v/>
      </c>
      <c r="AS18" s="11" t="str">
        <f t="shared" si="39"/>
        <v/>
      </c>
      <c r="AT18" s="11" t="str">
        <f t="shared" si="40"/>
        <v/>
      </c>
    </row>
    <row r="19" spans="1:46" ht="24.95" customHeight="1">
      <c r="A19" s="8"/>
      <c r="B19" s="8"/>
      <c r="C19" s="9"/>
      <c r="D19" s="8"/>
      <c r="E19" s="5" t="str">
        <f t="shared" si="0"/>
        <v/>
      </c>
      <c r="F19" s="11" t="str">
        <f t="shared" si="1"/>
        <v/>
      </c>
      <c r="G19" s="11" t="str">
        <f t="shared" si="2"/>
        <v/>
      </c>
      <c r="H19" s="5" t="str">
        <f t="shared" si="3"/>
        <v/>
      </c>
      <c r="I19" s="11" t="str">
        <f t="shared" si="4"/>
        <v/>
      </c>
      <c r="J19" s="11" t="str">
        <f t="shared" si="5"/>
        <v/>
      </c>
      <c r="K19" s="5" t="str">
        <f t="shared" si="6"/>
        <v/>
      </c>
      <c r="L19" s="11" t="str">
        <f t="shared" si="7"/>
        <v/>
      </c>
      <c r="M19" s="11" t="str">
        <f t="shared" si="8"/>
        <v/>
      </c>
      <c r="N19" s="5" t="str">
        <f t="shared" si="9"/>
        <v/>
      </c>
      <c r="O19" s="11" t="str">
        <f t="shared" si="10"/>
        <v/>
      </c>
      <c r="P19" s="11" t="str">
        <f t="shared" si="11"/>
        <v/>
      </c>
      <c r="Q19" s="5" t="str">
        <f t="shared" si="41"/>
        <v/>
      </c>
      <c r="R19" s="11" t="str">
        <f t="shared" si="12"/>
        <v/>
      </c>
      <c r="S19" s="11" t="str">
        <f t="shared" si="13"/>
        <v/>
      </c>
      <c r="T19" s="5" t="str">
        <f t="shared" si="14"/>
        <v/>
      </c>
      <c r="U19" s="11" t="str">
        <f t="shared" si="15"/>
        <v/>
      </c>
      <c r="V19" s="11" t="str">
        <f t="shared" si="16"/>
        <v/>
      </c>
      <c r="W19" s="5" t="str">
        <f t="shared" si="17"/>
        <v/>
      </c>
      <c r="X19" s="11" t="str">
        <f t="shared" si="18"/>
        <v/>
      </c>
      <c r="Y19" s="11" t="str">
        <f t="shared" si="19"/>
        <v/>
      </c>
      <c r="Z19" s="5" t="str">
        <f t="shared" si="20"/>
        <v/>
      </c>
      <c r="AA19" s="11" t="str">
        <f t="shared" si="21"/>
        <v/>
      </c>
      <c r="AB19" s="11" t="str">
        <f t="shared" si="22"/>
        <v/>
      </c>
      <c r="AC19" s="5" t="str">
        <f t="shared" si="23"/>
        <v/>
      </c>
      <c r="AD19" s="11" t="str">
        <f t="shared" si="24"/>
        <v/>
      </c>
      <c r="AE19" s="11" t="str">
        <f t="shared" si="25"/>
        <v/>
      </c>
      <c r="AF19" s="5" t="str">
        <f t="shared" si="26"/>
        <v/>
      </c>
      <c r="AG19" s="11" t="str">
        <f t="shared" si="27"/>
        <v/>
      </c>
      <c r="AH19" s="11" t="str">
        <f t="shared" si="28"/>
        <v/>
      </c>
      <c r="AI19" s="5" t="str">
        <f t="shared" si="29"/>
        <v/>
      </c>
      <c r="AJ19" s="11" t="str">
        <f t="shared" si="30"/>
        <v/>
      </c>
      <c r="AK19" s="11" t="str">
        <f t="shared" si="31"/>
        <v/>
      </c>
      <c r="AL19" s="5" t="str">
        <f t="shared" si="32"/>
        <v/>
      </c>
      <c r="AM19" s="11" t="str">
        <f t="shared" si="33"/>
        <v/>
      </c>
      <c r="AN19" s="11" t="str">
        <f t="shared" si="34"/>
        <v/>
      </c>
      <c r="AO19" s="5" t="str">
        <f t="shared" si="35"/>
        <v/>
      </c>
      <c r="AP19" s="11" t="str">
        <f t="shared" si="36"/>
        <v/>
      </c>
      <c r="AQ19" s="11" t="str">
        <f t="shared" si="37"/>
        <v/>
      </c>
      <c r="AR19" s="5" t="str">
        <f t="shared" si="38"/>
        <v/>
      </c>
      <c r="AS19" s="11" t="str">
        <f t="shared" si="39"/>
        <v/>
      </c>
      <c r="AT19" s="11" t="str">
        <f t="shared" si="40"/>
        <v/>
      </c>
    </row>
    <row r="20" spans="1:46" ht="24.95" customHeight="1">
      <c r="A20" s="8"/>
      <c r="B20" s="8"/>
      <c r="C20" s="9"/>
      <c r="D20" s="8"/>
      <c r="E20" s="5" t="str">
        <f t="shared" si="0"/>
        <v/>
      </c>
      <c r="F20" s="11" t="str">
        <f t="shared" si="1"/>
        <v/>
      </c>
      <c r="G20" s="11" t="str">
        <f t="shared" si="2"/>
        <v/>
      </c>
      <c r="H20" s="5" t="str">
        <f t="shared" si="3"/>
        <v/>
      </c>
      <c r="I20" s="11" t="str">
        <f t="shared" si="4"/>
        <v/>
      </c>
      <c r="J20" s="11" t="str">
        <f t="shared" si="5"/>
        <v/>
      </c>
      <c r="K20" s="5" t="str">
        <f t="shared" si="6"/>
        <v/>
      </c>
      <c r="L20" s="11" t="str">
        <f t="shared" si="7"/>
        <v/>
      </c>
      <c r="M20" s="11" t="str">
        <f t="shared" si="8"/>
        <v/>
      </c>
      <c r="N20" s="5" t="str">
        <f t="shared" si="9"/>
        <v/>
      </c>
      <c r="O20" s="11" t="str">
        <f t="shared" si="10"/>
        <v/>
      </c>
      <c r="P20" s="11" t="str">
        <f t="shared" si="11"/>
        <v/>
      </c>
      <c r="Q20" s="5" t="str">
        <f t="shared" si="41"/>
        <v/>
      </c>
      <c r="R20" s="11" t="str">
        <f t="shared" si="12"/>
        <v/>
      </c>
      <c r="S20" s="11" t="str">
        <f t="shared" si="13"/>
        <v/>
      </c>
      <c r="T20" s="5" t="str">
        <f t="shared" si="14"/>
        <v/>
      </c>
      <c r="U20" s="11" t="str">
        <f t="shared" si="15"/>
        <v/>
      </c>
      <c r="V20" s="11" t="str">
        <f t="shared" si="16"/>
        <v/>
      </c>
      <c r="W20" s="5" t="str">
        <f t="shared" si="17"/>
        <v/>
      </c>
      <c r="X20" s="11" t="str">
        <f t="shared" si="18"/>
        <v/>
      </c>
      <c r="Y20" s="11" t="str">
        <f t="shared" si="19"/>
        <v/>
      </c>
      <c r="Z20" s="5" t="str">
        <f t="shared" si="20"/>
        <v/>
      </c>
      <c r="AA20" s="11" t="str">
        <f t="shared" si="21"/>
        <v/>
      </c>
      <c r="AB20" s="11" t="str">
        <f t="shared" si="22"/>
        <v/>
      </c>
      <c r="AC20" s="5" t="str">
        <f t="shared" si="23"/>
        <v/>
      </c>
      <c r="AD20" s="11" t="str">
        <f t="shared" si="24"/>
        <v/>
      </c>
      <c r="AE20" s="11" t="str">
        <f t="shared" si="25"/>
        <v/>
      </c>
      <c r="AF20" s="5" t="str">
        <f t="shared" si="26"/>
        <v/>
      </c>
      <c r="AG20" s="11" t="str">
        <f t="shared" si="27"/>
        <v/>
      </c>
      <c r="AH20" s="11" t="str">
        <f t="shared" si="28"/>
        <v/>
      </c>
      <c r="AI20" s="5" t="str">
        <f t="shared" si="29"/>
        <v/>
      </c>
      <c r="AJ20" s="11" t="str">
        <f t="shared" si="30"/>
        <v/>
      </c>
      <c r="AK20" s="11" t="str">
        <f t="shared" si="31"/>
        <v/>
      </c>
      <c r="AL20" s="5" t="str">
        <f t="shared" si="32"/>
        <v/>
      </c>
      <c r="AM20" s="11" t="str">
        <f t="shared" si="33"/>
        <v/>
      </c>
      <c r="AN20" s="11" t="str">
        <f t="shared" si="34"/>
        <v/>
      </c>
      <c r="AO20" s="5" t="str">
        <f t="shared" si="35"/>
        <v/>
      </c>
      <c r="AP20" s="11" t="str">
        <f t="shared" si="36"/>
        <v/>
      </c>
      <c r="AQ20" s="11" t="str">
        <f t="shared" si="37"/>
        <v/>
      </c>
      <c r="AR20" s="5" t="str">
        <f t="shared" si="38"/>
        <v/>
      </c>
      <c r="AS20" s="11" t="str">
        <f t="shared" si="39"/>
        <v/>
      </c>
      <c r="AT20" s="11" t="str">
        <f t="shared" si="40"/>
        <v/>
      </c>
    </row>
    <row r="21" spans="1:46" ht="24.95" customHeight="1">
      <c r="A21" s="8"/>
      <c r="B21" s="8"/>
      <c r="C21" s="9"/>
      <c r="D21" s="8"/>
      <c r="E21" s="5" t="str">
        <f t="shared" si="0"/>
        <v/>
      </c>
      <c r="F21" s="11" t="str">
        <f t="shared" si="1"/>
        <v/>
      </c>
      <c r="G21" s="11" t="str">
        <f t="shared" si="2"/>
        <v/>
      </c>
      <c r="H21" s="5" t="str">
        <f t="shared" si="3"/>
        <v/>
      </c>
      <c r="I21" s="11" t="str">
        <f t="shared" si="4"/>
        <v/>
      </c>
      <c r="J21" s="11" t="str">
        <f t="shared" si="5"/>
        <v/>
      </c>
      <c r="K21" s="5" t="str">
        <f t="shared" si="6"/>
        <v/>
      </c>
      <c r="L21" s="11" t="str">
        <f t="shared" si="7"/>
        <v/>
      </c>
      <c r="M21" s="11" t="str">
        <f t="shared" si="8"/>
        <v/>
      </c>
      <c r="N21" s="5" t="str">
        <f t="shared" si="9"/>
        <v/>
      </c>
      <c r="O21" s="11" t="str">
        <f t="shared" si="10"/>
        <v/>
      </c>
      <c r="P21" s="11" t="str">
        <f t="shared" si="11"/>
        <v/>
      </c>
      <c r="Q21" s="5" t="str">
        <f t="shared" si="41"/>
        <v/>
      </c>
      <c r="R21" s="11" t="str">
        <f t="shared" si="12"/>
        <v/>
      </c>
      <c r="S21" s="11" t="str">
        <f t="shared" si="13"/>
        <v/>
      </c>
      <c r="T21" s="5" t="str">
        <f t="shared" si="14"/>
        <v/>
      </c>
      <c r="U21" s="11" t="str">
        <f t="shared" si="15"/>
        <v/>
      </c>
      <c r="V21" s="11" t="str">
        <f t="shared" si="16"/>
        <v/>
      </c>
      <c r="W21" s="5" t="str">
        <f t="shared" si="17"/>
        <v/>
      </c>
      <c r="X21" s="11" t="str">
        <f t="shared" si="18"/>
        <v/>
      </c>
      <c r="Y21" s="11" t="str">
        <f t="shared" si="19"/>
        <v/>
      </c>
      <c r="Z21" s="5" t="str">
        <f t="shared" si="20"/>
        <v/>
      </c>
      <c r="AA21" s="11" t="str">
        <f t="shared" si="21"/>
        <v/>
      </c>
      <c r="AB21" s="11" t="str">
        <f t="shared" si="22"/>
        <v/>
      </c>
      <c r="AC21" s="5" t="str">
        <f t="shared" si="23"/>
        <v/>
      </c>
      <c r="AD21" s="11" t="str">
        <f t="shared" si="24"/>
        <v/>
      </c>
      <c r="AE21" s="11" t="str">
        <f t="shared" si="25"/>
        <v/>
      </c>
      <c r="AF21" s="5" t="str">
        <f t="shared" si="26"/>
        <v/>
      </c>
      <c r="AG21" s="11" t="str">
        <f t="shared" si="27"/>
        <v/>
      </c>
      <c r="AH21" s="11" t="str">
        <f t="shared" si="28"/>
        <v/>
      </c>
      <c r="AI21" s="5" t="str">
        <f t="shared" si="29"/>
        <v/>
      </c>
      <c r="AJ21" s="11" t="str">
        <f t="shared" si="30"/>
        <v/>
      </c>
      <c r="AK21" s="11" t="str">
        <f t="shared" si="31"/>
        <v/>
      </c>
      <c r="AL21" s="5" t="str">
        <f t="shared" si="32"/>
        <v/>
      </c>
      <c r="AM21" s="11" t="str">
        <f t="shared" si="33"/>
        <v/>
      </c>
      <c r="AN21" s="11" t="str">
        <f t="shared" si="34"/>
        <v/>
      </c>
      <c r="AO21" s="5" t="str">
        <f t="shared" si="35"/>
        <v/>
      </c>
      <c r="AP21" s="11" t="str">
        <f t="shared" si="36"/>
        <v/>
      </c>
      <c r="AQ21" s="11" t="str">
        <f t="shared" si="37"/>
        <v/>
      </c>
      <c r="AR21" s="5" t="str">
        <f t="shared" si="38"/>
        <v/>
      </c>
      <c r="AS21" s="11" t="str">
        <f t="shared" si="39"/>
        <v/>
      </c>
      <c r="AT21" s="11" t="str">
        <f t="shared" si="40"/>
        <v/>
      </c>
    </row>
    <row r="22" spans="1:46" ht="24.95" customHeight="1">
      <c r="A22" s="48" t="s">
        <v>29</v>
      </c>
      <c r="B22" s="48"/>
      <c r="C22" s="48"/>
      <c r="D22" s="48"/>
      <c r="E22" s="5">
        <f t="shared" ref="E22:AT22" si="42">SUM(E6:E21)</f>
        <v>0</v>
      </c>
      <c r="F22" s="12">
        <f t="shared" si="42"/>
        <v>0</v>
      </c>
      <c r="G22" s="12">
        <f t="shared" si="42"/>
        <v>0</v>
      </c>
      <c r="H22" s="5">
        <f t="shared" si="42"/>
        <v>291</v>
      </c>
      <c r="I22" s="12">
        <f t="shared" si="42"/>
        <v>5</v>
      </c>
      <c r="J22" s="12">
        <f t="shared" si="42"/>
        <v>16.2</v>
      </c>
      <c r="K22" s="5">
        <f t="shared" si="42"/>
        <v>311</v>
      </c>
      <c r="L22" s="12">
        <f t="shared" si="42"/>
        <v>5</v>
      </c>
      <c r="M22" s="12">
        <f t="shared" si="42"/>
        <v>17.3</v>
      </c>
      <c r="N22" s="5">
        <f t="shared" si="42"/>
        <v>685</v>
      </c>
      <c r="O22" s="12">
        <f t="shared" si="42"/>
        <v>10</v>
      </c>
      <c r="P22" s="12">
        <f t="shared" si="42"/>
        <v>38</v>
      </c>
      <c r="Q22" s="5">
        <f t="shared" si="42"/>
        <v>0</v>
      </c>
      <c r="R22" s="5">
        <f t="shared" si="42"/>
        <v>0</v>
      </c>
      <c r="S22" s="5">
        <f t="shared" si="42"/>
        <v>0</v>
      </c>
      <c r="T22" s="5">
        <f t="shared" si="42"/>
        <v>0</v>
      </c>
      <c r="U22" s="5">
        <f t="shared" si="42"/>
        <v>0</v>
      </c>
      <c r="V22" s="5">
        <f t="shared" si="42"/>
        <v>0</v>
      </c>
      <c r="W22" s="5">
        <f t="shared" si="42"/>
        <v>0</v>
      </c>
      <c r="X22" s="5">
        <f t="shared" si="42"/>
        <v>0</v>
      </c>
      <c r="Y22" s="5">
        <f t="shared" si="42"/>
        <v>0</v>
      </c>
      <c r="Z22" s="5">
        <f t="shared" si="42"/>
        <v>0</v>
      </c>
      <c r="AA22" s="5">
        <f t="shared" si="42"/>
        <v>0</v>
      </c>
      <c r="AB22" s="5">
        <f t="shared" si="42"/>
        <v>0</v>
      </c>
      <c r="AC22" s="5">
        <f t="shared" si="42"/>
        <v>0</v>
      </c>
      <c r="AD22" s="5">
        <f t="shared" si="42"/>
        <v>0</v>
      </c>
      <c r="AE22" s="5">
        <f t="shared" si="42"/>
        <v>0</v>
      </c>
      <c r="AF22" s="5">
        <f t="shared" si="42"/>
        <v>0</v>
      </c>
      <c r="AG22" s="5">
        <f t="shared" si="42"/>
        <v>0</v>
      </c>
      <c r="AH22" s="5">
        <f t="shared" si="42"/>
        <v>0</v>
      </c>
      <c r="AI22" s="5">
        <f t="shared" si="42"/>
        <v>0</v>
      </c>
      <c r="AJ22" s="5">
        <f t="shared" si="42"/>
        <v>0</v>
      </c>
      <c r="AK22" s="5">
        <f t="shared" si="42"/>
        <v>0</v>
      </c>
      <c r="AL22" s="5">
        <f t="shared" si="42"/>
        <v>0</v>
      </c>
      <c r="AM22" s="5">
        <f t="shared" si="42"/>
        <v>0</v>
      </c>
      <c r="AN22" s="5">
        <f t="shared" si="42"/>
        <v>0</v>
      </c>
      <c r="AO22" s="5">
        <f t="shared" si="42"/>
        <v>0</v>
      </c>
      <c r="AP22" s="5">
        <f t="shared" si="42"/>
        <v>0</v>
      </c>
      <c r="AQ22" s="5">
        <f t="shared" si="42"/>
        <v>0</v>
      </c>
      <c r="AR22" s="5">
        <f t="shared" si="42"/>
        <v>0</v>
      </c>
      <c r="AS22" s="5">
        <f t="shared" si="42"/>
        <v>0</v>
      </c>
      <c r="AT22" s="5">
        <f t="shared" si="42"/>
        <v>0</v>
      </c>
    </row>
    <row r="23" spans="1:46" ht="24.95" customHeight="1">
      <c r="A23" s="49" t="s">
        <v>30</v>
      </c>
      <c r="B23" s="49"/>
      <c r="C23" s="49"/>
      <c r="D23" s="49"/>
      <c r="E23" s="5" t="str">
        <f>IF(COUNT(E6:E21)=0,"",ROUND(E22/COUNT(E6:E21),0))</f>
        <v/>
      </c>
      <c r="F23" s="12" t="str">
        <f>IF(COUNT(F6:F21)=0,"",ROUND(F22/COUNT(F6:F21),1))</f>
        <v/>
      </c>
      <c r="G23" s="12" t="str">
        <f>IF(COUNT(G6:G21)=0,"",ROUND(G22/COUNT(G6:G21),1))</f>
        <v/>
      </c>
      <c r="H23" s="5">
        <f>IF(COUNT(H6:H21)=0,"",ROUND(H22/COUNT(H6:H21),0))</f>
        <v>291</v>
      </c>
      <c r="I23" s="12">
        <f>IF(COUNT(I6:I21)=0,"",ROUND(I22/COUNT(I6:I21),1))</f>
        <v>5</v>
      </c>
      <c r="J23" s="12">
        <f>IF(COUNT(J6:J21)=0,"",ROUND(J22/COUNT(J6:J21),1))</f>
        <v>16.2</v>
      </c>
      <c r="K23" s="5">
        <f>IF(COUNT(K6:K21)=0,"",ROUND(K22/COUNT(K6:K21),0))</f>
        <v>311</v>
      </c>
      <c r="L23" s="12">
        <f>IF(COUNT(L6:L21)=0,"",ROUND(L22/COUNT(L6:L21),1))</f>
        <v>5</v>
      </c>
      <c r="M23" s="12">
        <f>IF(COUNT(M6:M21)=0,"",ROUND(M22/COUNT(M6:M21),1))</f>
        <v>17.3</v>
      </c>
      <c r="N23" s="5">
        <f>IF(COUNT(N6:N21)=0,"",ROUND(N22/COUNT(N6:N21),0))</f>
        <v>343</v>
      </c>
      <c r="O23" s="12">
        <f>IF(COUNT(O6:O21)=0,"",ROUND(O22/COUNT(O6:O21),1))</f>
        <v>5</v>
      </c>
      <c r="P23" s="12">
        <f>IF(COUNT(P6:P21)=0,"",ROUND(P22/COUNT(P6:P21),1))</f>
        <v>19</v>
      </c>
      <c r="Q23" s="5" t="str">
        <f>IF(COUNT(Q6:Q21)=0,"",ROUND(Q22/COUNT(Q6:Q21),0))</f>
        <v/>
      </c>
      <c r="R23" s="12" t="str">
        <f>IF(COUNT(R6:R21)=0,"",ROUND(R22/COUNT(R6:R21),1))</f>
        <v/>
      </c>
      <c r="S23" s="12" t="str">
        <f>IF(COUNT(S6:S21)=0,"",ROUND(S22/COUNT(S6:S21),1))</f>
        <v/>
      </c>
      <c r="T23" s="5" t="str">
        <f>IF(COUNT(T6:T21)=0,"",ROUND(T22/COUNT(T6:T21),0))</f>
        <v/>
      </c>
      <c r="U23" s="12" t="str">
        <f>IF(COUNT(U6:U21)=0,"",ROUND(U22/COUNT(U6:U21),1))</f>
        <v/>
      </c>
      <c r="V23" s="12" t="str">
        <f>IF(COUNT(V6:V21)=0,"",ROUND(V22/COUNT(V6:V21),1))</f>
        <v/>
      </c>
      <c r="W23" s="5" t="str">
        <f>IF(COUNT(W6:W21)=0,"",ROUND(W22/COUNT(W6:W21),0))</f>
        <v/>
      </c>
      <c r="X23" s="12" t="str">
        <f>IF(COUNT(X6:X21)=0,"",ROUND(X22/COUNT(X6:X21),1))</f>
        <v/>
      </c>
      <c r="Y23" s="12" t="str">
        <f>IF(COUNT(Y6:Y21)=0,"",ROUND(Y22/COUNT(Y6:Y21),1))</f>
        <v/>
      </c>
      <c r="Z23" s="5" t="str">
        <f>IF(COUNT(Z6:Z21)=0,"",ROUND(Z22/COUNT(Z6:Z21),0))</f>
        <v/>
      </c>
      <c r="AA23" s="12" t="str">
        <f>IF(COUNT(AA6:AA21)=0,"",ROUND(AA22/COUNT(AA6:AA21),1))</f>
        <v/>
      </c>
      <c r="AB23" s="12" t="str">
        <f>IF(COUNT(AB6:AB21)=0,"",ROUND(AB22/COUNT(AB6:AB21),1))</f>
        <v/>
      </c>
      <c r="AC23" s="5" t="str">
        <f>IF(COUNT(AC6:AC21)=0,"",ROUND(AC22/COUNT(AC6:AC21),0))</f>
        <v/>
      </c>
      <c r="AD23" s="12" t="str">
        <f>IF(COUNT(AD6:AD21)=0,"",ROUND(AD22/COUNT(AD6:AD21),1))</f>
        <v/>
      </c>
      <c r="AE23" s="12" t="str">
        <f>IF(COUNT(AE6:AE21)=0,"",ROUND(AE22/COUNT(AE6:AE21),1))</f>
        <v/>
      </c>
      <c r="AF23" s="5" t="str">
        <f>IF(COUNT(AF6:AF21)=0,"",ROUND(AF22/COUNT(AF6:AF21),0))</f>
        <v/>
      </c>
      <c r="AG23" s="12" t="str">
        <f>IF(COUNT(AG6:AG21)=0,"",ROUND(AG22/COUNT(AG6:AG21),1))</f>
        <v/>
      </c>
      <c r="AH23" s="12" t="str">
        <f>IF(COUNT(AH6:AH21)=0,"",ROUND(AH22/COUNT(AH6:AH21),1))</f>
        <v/>
      </c>
      <c r="AI23" s="5" t="str">
        <f>IF(COUNT(AI6:AI21)=0,"",ROUND(AI22/COUNT(AI6:AI21),0))</f>
        <v/>
      </c>
      <c r="AJ23" s="12" t="str">
        <f>IF(COUNT(AJ6:AJ21)=0,"",ROUND(AJ22/COUNT(AJ6:AJ21),1))</f>
        <v/>
      </c>
      <c r="AK23" s="12" t="str">
        <f>IF(COUNT(AK6:AK21)=0,"",ROUND(AK22/COUNT(AK6:AK21),1))</f>
        <v/>
      </c>
      <c r="AL23" s="5" t="str">
        <f>IF(COUNT(AL6:AL21)=0,"",ROUND(AL22/COUNT(AL6:AL21),0))</f>
        <v/>
      </c>
      <c r="AM23" s="12" t="str">
        <f>IF(COUNT(AM6:AM21)=0,"",ROUND(AM22/COUNT(AM6:AM21),1))</f>
        <v/>
      </c>
      <c r="AN23" s="12" t="str">
        <f>IF(COUNT(AN6:AN21)=0,"",ROUND(AN22/COUNT(AN6:AN21),1))</f>
        <v/>
      </c>
      <c r="AO23" s="5" t="str">
        <f>IF(COUNT(AO6:AO21)=0,"",ROUND(AO22/COUNT(AO6:AO21),0))</f>
        <v/>
      </c>
      <c r="AP23" s="12" t="str">
        <f>IF(COUNT(AP6:AP21)=0,"",ROUND(AP22/COUNT(AP6:AP21),1))</f>
        <v/>
      </c>
      <c r="AQ23" s="12" t="str">
        <f>IF(COUNT(AQ6:AQ21)=0,"",ROUND(AQ22/COUNT(AQ6:AQ21),1))</f>
        <v/>
      </c>
      <c r="AR23" s="5" t="str">
        <f>IF(COUNT(AR6:AR21)=0,"",ROUND(AR22/COUNT(AR6:AR21),0))</f>
        <v/>
      </c>
      <c r="AS23" s="12" t="str">
        <f>IF(COUNT(AS6:AS21)=0,"",ROUND(AS22/COUNT(AS6:AS21),1))</f>
        <v/>
      </c>
      <c r="AT23" s="12" t="str">
        <f>IF(COUNT(AT6:AT21)=0,"",ROUND(AT22/COUNT(AT6:AT21),1))</f>
        <v/>
      </c>
    </row>
  </sheetData>
  <mergeCells count="22">
    <mergeCell ref="A2:D2"/>
    <mergeCell ref="A3:D3"/>
    <mergeCell ref="A4:A5"/>
    <mergeCell ref="B4:B5"/>
    <mergeCell ref="C4:C5"/>
    <mergeCell ref="D4:D5"/>
    <mergeCell ref="A23:D23"/>
    <mergeCell ref="AI4:AK4"/>
    <mergeCell ref="AL4:AN4"/>
    <mergeCell ref="AO4:AQ4"/>
    <mergeCell ref="AR4:AT4"/>
    <mergeCell ref="A22:D22"/>
    <mergeCell ref="T4:V4"/>
    <mergeCell ref="W4:Y4"/>
    <mergeCell ref="Z4:AB4"/>
    <mergeCell ref="AC4:AE4"/>
    <mergeCell ref="AF4:AH4"/>
    <mergeCell ref="E4:G4"/>
    <mergeCell ref="H4:J4"/>
    <mergeCell ref="K4:M4"/>
    <mergeCell ref="N4:P4"/>
    <mergeCell ref="Q4:S4"/>
  </mergeCells>
  <phoneticPr fontId="4"/>
  <dataValidations count="1">
    <dataValidation type="list" allowBlank="1" showInputMessage="1" showErrorMessage="1" sqref="D6:D21">
      <formula1>"人工乳,母乳"</formula1>
      <formula2>0</formula2>
    </dataValidation>
  </dataValidations>
  <pageMargins left="0.35416666666666702" right="0.2" top="0.78749999999999998" bottom="0.2" header="0.51180555555555496" footer="0.2"/>
  <pageSetup paperSize="9" firstPageNumber="0" orientation="landscape" cellComments="atEnd"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heetViews>
  <sheetFormatPr defaultRowHeight="13.5"/>
  <cols>
    <col min="1" max="1" width="7.625" customWidth="1"/>
    <col min="2" max="16" width="7.125" customWidth="1"/>
    <col min="17" max="1025" width="8.75" customWidth="1"/>
  </cols>
  <sheetData>
    <row r="1" spans="1:18" ht="18" customHeight="1">
      <c r="A1" t="s">
        <v>35</v>
      </c>
    </row>
    <row r="2" spans="1:18">
      <c r="A2" s="15" t="s">
        <v>5</v>
      </c>
      <c r="B2" s="54" t="s">
        <v>36</v>
      </c>
      <c r="C2" s="54"/>
      <c r="D2" s="54"/>
      <c r="E2" s="54" t="s">
        <v>37</v>
      </c>
      <c r="F2" s="54"/>
      <c r="G2" s="54"/>
      <c r="H2" s="54"/>
      <c r="I2" s="54"/>
      <c r="J2" s="54"/>
      <c r="K2" s="54" t="s">
        <v>38</v>
      </c>
      <c r="L2" s="54"/>
      <c r="M2" s="54"/>
      <c r="N2" s="54"/>
      <c r="O2" s="54"/>
      <c r="P2" s="54"/>
    </row>
    <row r="3" spans="1:18">
      <c r="A3" s="16" t="s">
        <v>39</v>
      </c>
      <c r="B3" s="53" t="s">
        <v>40</v>
      </c>
      <c r="C3" s="53"/>
      <c r="D3" s="53"/>
      <c r="E3" s="53" t="s">
        <v>40</v>
      </c>
      <c r="F3" s="53"/>
      <c r="G3" s="53"/>
      <c r="H3" s="53"/>
      <c r="I3" s="53"/>
      <c r="J3" s="53"/>
      <c r="K3" s="53" t="s">
        <v>41</v>
      </c>
      <c r="L3" s="53"/>
      <c r="M3" s="53"/>
      <c r="N3" s="53"/>
      <c r="O3" s="53"/>
      <c r="P3" s="53"/>
      <c r="R3" s="4"/>
    </row>
    <row r="4" spans="1:18">
      <c r="A4" s="17" t="s">
        <v>42</v>
      </c>
      <c r="B4" s="53" t="s">
        <v>43</v>
      </c>
      <c r="C4" s="53"/>
      <c r="D4" s="53"/>
      <c r="E4" s="53" t="s">
        <v>44</v>
      </c>
      <c r="F4" s="53"/>
      <c r="G4" s="53"/>
      <c r="H4" s="53" t="s">
        <v>45</v>
      </c>
      <c r="I4" s="53"/>
      <c r="J4" s="53"/>
      <c r="K4" s="53" t="s">
        <v>44</v>
      </c>
      <c r="L4" s="53"/>
      <c r="M4" s="53"/>
      <c r="N4" s="53" t="s">
        <v>45</v>
      </c>
      <c r="O4" s="53"/>
      <c r="P4" s="53"/>
    </row>
    <row r="5" spans="1:18">
      <c r="A5" s="18" t="s">
        <v>46</v>
      </c>
      <c r="B5" s="19" t="s">
        <v>47</v>
      </c>
      <c r="C5" s="20" t="s">
        <v>48</v>
      </c>
      <c r="D5" s="21" t="s">
        <v>49</v>
      </c>
      <c r="E5" s="19" t="s">
        <v>47</v>
      </c>
      <c r="F5" s="20" t="s">
        <v>48</v>
      </c>
      <c r="G5" s="21" t="s">
        <v>49</v>
      </c>
      <c r="H5" s="19" t="s">
        <v>47</v>
      </c>
      <c r="I5" s="20" t="s">
        <v>48</v>
      </c>
      <c r="J5" s="21" t="s">
        <v>49</v>
      </c>
      <c r="K5" s="19" t="s">
        <v>47</v>
      </c>
      <c r="L5" s="20" t="s">
        <v>48</v>
      </c>
      <c r="M5" s="21" t="s">
        <v>49</v>
      </c>
      <c r="N5" s="19" t="s">
        <v>47</v>
      </c>
      <c r="O5" s="20" t="s">
        <v>48</v>
      </c>
      <c r="P5" s="21" t="s">
        <v>49</v>
      </c>
    </row>
    <row r="6" spans="1:18">
      <c r="A6" s="22" t="s">
        <v>50</v>
      </c>
      <c r="B6" s="23" t="s">
        <v>51</v>
      </c>
      <c r="C6" s="24" t="s">
        <v>52</v>
      </c>
      <c r="D6" s="25" t="s">
        <v>52</v>
      </c>
      <c r="E6" s="23" t="s">
        <v>51</v>
      </c>
      <c r="F6" s="24" t="s">
        <v>52</v>
      </c>
      <c r="G6" s="25" t="s">
        <v>52</v>
      </c>
      <c r="H6" s="23" t="s">
        <v>51</v>
      </c>
      <c r="I6" s="24" t="s">
        <v>52</v>
      </c>
      <c r="J6" s="25" t="s">
        <v>52</v>
      </c>
      <c r="K6" s="23" t="s">
        <v>51</v>
      </c>
      <c r="L6" s="24" t="s">
        <v>52</v>
      </c>
      <c r="M6" s="25" t="s">
        <v>52</v>
      </c>
      <c r="N6" s="23" t="s">
        <v>51</v>
      </c>
      <c r="O6" s="24" t="s">
        <v>52</v>
      </c>
      <c r="P6" s="25" t="s">
        <v>52</v>
      </c>
    </row>
    <row r="7" spans="1:18" ht="14.25" customHeight="1">
      <c r="A7" s="26">
        <v>4</v>
      </c>
      <c r="B7" s="27">
        <f t="shared" ref="B7:B38" si="0">ROUND((A7*92.8-152+115)*0.5,0)</f>
        <v>167</v>
      </c>
      <c r="C7" s="28">
        <v>5</v>
      </c>
      <c r="D7" s="29">
        <f t="shared" ref="D7:D38" si="1">ROUND(B7*0.5/9,1)</f>
        <v>9.3000000000000007</v>
      </c>
      <c r="E7" s="30">
        <f t="shared" ref="E7:E38" si="2">ROUND((A7*92.8-152+15)*0.5,0)</f>
        <v>117</v>
      </c>
      <c r="F7" s="31">
        <v>7.5</v>
      </c>
      <c r="G7" s="32">
        <f t="shared" ref="G7:G38" si="3">ROUND(E7*0.4/9,1)</f>
        <v>5.2</v>
      </c>
      <c r="H7" s="30">
        <f t="shared" ref="H7:H38" si="4">ROUND((A7*92.8-152+20)*0.5,0)</f>
        <v>120</v>
      </c>
      <c r="I7" s="31">
        <v>7.5</v>
      </c>
      <c r="J7" s="32">
        <f t="shared" ref="J7:J38" si="5">ROUND(H7*0.4/9,1)</f>
        <v>5.3</v>
      </c>
      <c r="K7" s="30">
        <f t="shared" ref="K7:K38" si="6">ROUND((A7*92.8-152+20)*0.5,0)</f>
        <v>120</v>
      </c>
      <c r="L7" s="31">
        <v>12.5</v>
      </c>
      <c r="M7" s="32">
        <f t="shared" ref="M7:M38" si="7">ROUND(K7*0.4/9,1)</f>
        <v>5.3</v>
      </c>
      <c r="N7" s="30">
        <f t="shared" ref="N7:N38" si="8">ROUND((A7*92.8-152+15)*0.5,0)</f>
        <v>117</v>
      </c>
      <c r="O7" s="31">
        <v>12.5</v>
      </c>
      <c r="P7" s="32">
        <f t="shared" ref="P7:P38" si="9">ROUND(N7*0.4/9,1)</f>
        <v>5.2</v>
      </c>
    </row>
    <row r="8" spans="1:18" ht="14.25" customHeight="1">
      <c r="A8" s="26">
        <v>4.0999999999999996</v>
      </c>
      <c r="B8" s="27">
        <f t="shared" si="0"/>
        <v>172</v>
      </c>
      <c r="C8" s="28">
        <v>5</v>
      </c>
      <c r="D8" s="29">
        <f t="shared" si="1"/>
        <v>9.6</v>
      </c>
      <c r="E8" s="30">
        <f t="shared" si="2"/>
        <v>122</v>
      </c>
      <c r="F8" s="31">
        <v>7.5</v>
      </c>
      <c r="G8" s="32">
        <f t="shared" si="3"/>
        <v>5.4</v>
      </c>
      <c r="H8" s="30">
        <f t="shared" si="4"/>
        <v>124</v>
      </c>
      <c r="I8" s="31">
        <v>7.5</v>
      </c>
      <c r="J8" s="32">
        <f t="shared" si="5"/>
        <v>5.5</v>
      </c>
      <c r="K8" s="30">
        <f t="shared" si="6"/>
        <v>124</v>
      </c>
      <c r="L8" s="31">
        <v>12.5</v>
      </c>
      <c r="M8" s="32">
        <f t="shared" si="7"/>
        <v>5.5</v>
      </c>
      <c r="N8" s="30">
        <f t="shared" si="8"/>
        <v>122</v>
      </c>
      <c r="O8" s="31">
        <v>12.5</v>
      </c>
      <c r="P8" s="32">
        <f t="shared" si="9"/>
        <v>5.4</v>
      </c>
    </row>
    <row r="9" spans="1:18" ht="14.25" customHeight="1">
      <c r="A9" s="26">
        <v>4.2</v>
      </c>
      <c r="B9" s="27">
        <f t="shared" si="0"/>
        <v>176</v>
      </c>
      <c r="C9" s="28">
        <v>5</v>
      </c>
      <c r="D9" s="29">
        <f t="shared" si="1"/>
        <v>9.8000000000000007</v>
      </c>
      <c r="E9" s="30">
        <f t="shared" si="2"/>
        <v>126</v>
      </c>
      <c r="F9" s="31">
        <v>7.5</v>
      </c>
      <c r="G9" s="32">
        <f t="shared" si="3"/>
        <v>5.6</v>
      </c>
      <c r="H9" s="30">
        <f t="shared" si="4"/>
        <v>129</v>
      </c>
      <c r="I9" s="31">
        <v>7.5</v>
      </c>
      <c r="J9" s="32">
        <f t="shared" si="5"/>
        <v>5.7</v>
      </c>
      <c r="K9" s="30">
        <f t="shared" si="6"/>
        <v>129</v>
      </c>
      <c r="L9" s="31">
        <v>12.5</v>
      </c>
      <c r="M9" s="32">
        <f t="shared" si="7"/>
        <v>5.7</v>
      </c>
      <c r="N9" s="30">
        <f t="shared" si="8"/>
        <v>126</v>
      </c>
      <c r="O9" s="31">
        <v>12.5</v>
      </c>
      <c r="P9" s="32">
        <f t="shared" si="9"/>
        <v>5.6</v>
      </c>
    </row>
    <row r="10" spans="1:18" ht="14.25" customHeight="1">
      <c r="A10" s="26">
        <v>4.3</v>
      </c>
      <c r="B10" s="27">
        <f t="shared" si="0"/>
        <v>181</v>
      </c>
      <c r="C10" s="28">
        <v>5</v>
      </c>
      <c r="D10" s="29">
        <f t="shared" si="1"/>
        <v>10.1</v>
      </c>
      <c r="E10" s="30">
        <f t="shared" si="2"/>
        <v>131</v>
      </c>
      <c r="F10" s="31">
        <v>7.5</v>
      </c>
      <c r="G10" s="32">
        <f t="shared" si="3"/>
        <v>5.8</v>
      </c>
      <c r="H10" s="30">
        <f t="shared" si="4"/>
        <v>134</v>
      </c>
      <c r="I10" s="31">
        <v>7.5</v>
      </c>
      <c r="J10" s="32">
        <f t="shared" si="5"/>
        <v>6</v>
      </c>
      <c r="K10" s="30">
        <f t="shared" si="6"/>
        <v>134</v>
      </c>
      <c r="L10" s="31">
        <v>12.5</v>
      </c>
      <c r="M10" s="32">
        <f t="shared" si="7"/>
        <v>6</v>
      </c>
      <c r="N10" s="30">
        <f t="shared" si="8"/>
        <v>131</v>
      </c>
      <c r="O10" s="31">
        <v>12.5</v>
      </c>
      <c r="P10" s="32">
        <f t="shared" si="9"/>
        <v>5.8</v>
      </c>
    </row>
    <row r="11" spans="1:18" ht="14.25" customHeight="1">
      <c r="A11" s="26">
        <v>4.4000000000000004</v>
      </c>
      <c r="B11" s="27">
        <f t="shared" si="0"/>
        <v>186</v>
      </c>
      <c r="C11" s="28">
        <v>5</v>
      </c>
      <c r="D11" s="29">
        <f t="shared" si="1"/>
        <v>10.3</v>
      </c>
      <c r="E11" s="30">
        <f t="shared" si="2"/>
        <v>136</v>
      </c>
      <c r="F11" s="31">
        <v>7.5</v>
      </c>
      <c r="G11" s="32">
        <f t="shared" si="3"/>
        <v>6</v>
      </c>
      <c r="H11" s="30">
        <f t="shared" si="4"/>
        <v>138</v>
      </c>
      <c r="I11" s="31">
        <v>7.5</v>
      </c>
      <c r="J11" s="32">
        <f t="shared" si="5"/>
        <v>6.1</v>
      </c>
      <c r="K11" s="30">
        <f t="shared" si="6"/>
        <v>138</v>
      </c>
      <c r="L11" s="31">
        <v>12.5</v>
      </c>
      <c r="M11" s="32">
        <f t="shared" si="7"/>
        <v>6.1</v>
      </c>
      <c r="N11" s="30">
        <f t="shared" si="8"/>
        <v>136</v>
      </c>
      <c r="O11" s="31">
        <v>12.5</v>
      </c>
      <c r="P11" s="32">
        <f t="shared" si="9"/>
        <v>6</v>
      </c>
    </row>
    <row r="12" spans="1:18" ht="14.25" customHeight="1">
      <c r="A12" s="26">
        <v>4.5</v>
      </c>
      <c r="B12" s="27">
        <f t="shared" si="0"/>
        <v>190</v>
      </c>
      <c r="C12" s="28">
        <v>5</v>
      </c>
      <c r="D12" s="29">
        <f t="shared" si="1"/>
        <v>10.6</v>
      </c>
      <c r="E12" s="30">
        <f t="shared" si="2"/>
        <v>140</v>
      </c>
      <c r="F12" s="31">
        <v>7.5</v>
      </c>
      <c r="G12" s="32">
        <f t="shared" si="3"/>
        <v>6.2</v>
      </c>
      <c r="H12" s="30">
        <f t="shared" si="4"/>
        <v>143</v>
      </c>
      <c r="I12" s="31">
        <v>7.5</v>
      </c>
      <c r="J12" s="32">
        <f t="shared" si="5"/>
        <v>6.4</v>
      </c>
      <c r="K12" s="30">
        <f t="shared" si="6"/>
        <v>143</v>
      </c>
      <c r="L12" s="31">
        <v>12.5</v>
      </c>
      <c r="M12" s="32">
        <f t="shared" si="7"/>
        <v>6.4</v>
      </c>
      <c r="N12" s="30">
        <f t="shared" si="8"/>
        <v>140</v>
      </c>
      <c r="O12" s="31">
        <v>12.5</v>
      </c>
      <c r="P12" s="32">
        <f t="shared" si="9"/>
        <v>6.2</v>
      </c>
    </row>
    <row r="13" spans="1:18" ht="14.25" customHeight="1">
      <c r="A13" s="26">
        <v>4.5999999999999996</v>
      </c>
      <c r="B13" s="27">
        <f t="shared" si="0"/>
        <v>195</v>
      </c>
      <c r="C13" s="28">
        <v>5</v>
      </c>
      <c r="D13" s="29">
        <f t="shared" si="1"/>
        <v>10.8</v>
      </c>
      <c r="E13" s="30">
        <f t="shared" si="2"/>
        <v>145</v>
      </c>
      <c r="F13" s="31">
        <v>7.5</v>
      </c>
      <c r="G13" s="32">
        <f t="shared" si="3"/>
        <v>6.4</v>
      </c>
      <c r="H13" s="30">
        <f t="shared" si="4"/>
        <v>147</v>
      </c>
      <c r="I13" s="31">
        <v>7.5</v>
      </c>
      <c r="J13" s="32">
        <f t="shared" si="5"/>
        <v>6.5</v>
      </c>
      <c r="K13" s="30">
        <f t="shared" si="6"/>
        <v>147</v>
      </c>
      <c r="L13" s="31">
        <v>12.5</v>
      </c>
      <c r="M13" s="32">
        <f t="shared" si="7"/>
        <v>6.5</v>
      </c>
      <c r="N13" s="30">
        <f t="shared" si="8"/>
        <v>145</v>
      </c>
      <c r="O13" s="31">
        <v>12.5</v>
      </c>
      <c r="P13" s="32">
        <f t="shared" si="9"/>
        <v>6.4</v>
      </c>
    </row>
    <row r="14" spans="1:18" ht="14.25" customHeight="1">
      <c r="A14" s="26">
        <v>4.7</v>
      </c>
      <c r="B14" s="27">
        <f t="shared" si="0"/>
        <v>200</v>
      </c>
      <c r="C14" s="28">
        <v>5</v>
      </c>
      <c r="D14" s="29">
        <f t="shared" si="1"/>
        <v>11.1</v>
      </c>
      <c r="E14" s="30">
        <f t="shared" si="2"/>
        <v>150</v>
      </c>
      <c r="F14" s="31">
        <v>7.5</v>
      </c>
      <c r="G14" s="32">
        <f t="shared" si="3"/>
        <v>6.7</v>
      </c>
      <c r="H14" s="30">
        <f t="shared" si="4"/>
        <v>152</v>
      </c>
      <c r="I14" s="31">
        <v>7.5</v>
      </c>
      <c r="J14" s="32">
        <f t="shared" si="5"/>
        <v>6.8</v>
      </c>
      <c r="K14" s="30">
        <f t="shared" si="6"/>
        <v>152</v>
      </c>
      <c r="L14" s="31">
        <v>12.5</v>
      </c>
      <c r="M14" s="32">
        <f t="shared" si="7"/>
        <v>6.8</v>
      </c>
      <c r="N14" s="30">
        <f t="shared" si="8"/>
        <v>150</v>
      </c>
      <c r="O14" s="31">
        <v>12.5</v>
      </c>
      <c r="P14" s="32">
        <f t="shared" si="9"/>
        <v>6.7</v>
      </c>
    </row>
    <row r="15" spans="1:18" ht="14.25" customHeight="1">
      <c r="A15" s="26">
        <v>4.8</v>
      </c>
      <c r="B15" s="27">
        <f t="shared" si="0"/>
        <v>204</v>
      </c>
      <c r="C15" s="28">
        <v>5</v>
      </c>
      <c r="D15" s="29">
        <f t="shared" si="1"/>
        <v>11.3</v>
      </c>
      <c r="E15" s="30">
        <f t="shared" si="2"/>
        <v>154</v>
      </c>
      <c r="F15" s="31">
        <v>7.5</v>
      </c>
      <c r="G15" s="32">
        <f t="shared" si="3"/>
        <v>6.8</v>
      </c>
      <c r="H15" s="30">
        <f t="shared" si="4"/>
        <v>157</v>
      </c>
      <c r="I15" s="31">
        <v>7.5</v>
      </c>
      <c r="J15" s="32">
        <f t="shared" si="5"/>
        <v>7</v>
      </c>
      <c r="K15" s="30">
        <f t="shared" si="6"/>
        <v>157</v>
      </c>
      <c r="L15" s="31">
        <v>12.5</v>
      </c>
      <c r="M15" s="32">
        <f t="shared" si="7"/>
        <v>7</v>
      </c>
      <c r="N15" s="30">
        <f t="shared" si="8"/>
        <v>154</v>
      </c>
      <c r="O15" s="31">
        <v>12.5</v>
      </c>
      <c r="P15" s="32">
        <f t="shared" si="9"/>
        <v>6.8</v>
      </c>
    </row>
    <row r="16" spans="1:18" ht="14.25" customHeight="1">
      <c r="A16" s="26">
        <v>4.9000000000000004</v>
      </c>
      <c r="B16" s="27">
        <f t="shared" si="0"/>
        <v>209</v>
      </c>
      <c r="C16" s="28">
        <v>5</v>
      </c>
      <c r="D16" s="29">
        <f t="shared" si="1"/>
        <v>11.6</v>
      </c>
      <c r="E16" s="30">
        <f t="shared" si="2"/>
        <v>159</v>
      </c>
      <c r="F16" s="31">
        <v>7.5</v>
      </c>
      <c r="G16" s="32">
        <f t="shared" si="3"/>
        <v>7.1</v>
      </c>
      <c r="H16" s="30">
        <f t="shared" si="4"/>
        <v>161</v>
      </c>
      <c r="I16" s="31">
        <v>7.5</v>
      </c>
      <c r="J16" s="32">
        <f t="shared" si="5"/>
        <v>7.2</v>
      </c>
      <c r="K16" s="30">
        <f t="shared" si="6"/>
        <v>161</v>
      </c>
      <c r="L16" s="31">
        <v>12.5</v>
      </c>
      <c r="M16" s="32">
        <f t="shared" si="7"/>
        <v>7.2</v>
      </c>
      <c r="N16" s="30">
        <f t="shared" si="8"/>
        <v>159</v>
      </c>
      <c r="O16" s="31">
        <v>12.5</v>
      </c>
      <c r="P16" s="32">
        <f t="shared" si="9"/>
        <v>7.1</v>
      </c>
    </row>
    <row r="17" spans="1:16" ht="14.25" customHeight="1">
      <c r="A17" s="26">
        <v>5</v>
      </c>
      <c r="B17" s="27">
        <f t="shared" si="0"/>
        <v>214</v>
      </c>
      <c r="C17" s="28">
        <v>5</v>
      </c>
      <c r="D17" s="29">
        <f t="shared" si="1"/>
        <v>11.9</v>
      </c>
      <c r="E17" s="30">
        <f t="shared" si="2"/>
        <v>164</v>
      </c>
      <c r="F17" s="31">
        <v>7.5</v>
      </c>
      <c r="G17" s="32">
        <f t="shared" si="3"/>
        <v>7.3</v>
      </c>
      <c r="H17" s="30">
        <f t="shared" si="4"/>
        <v>166</v>
      </c>
      <c r="I17" s="31">
        <v>7.5</v>
      </c>
      <c r="J17" s="32">
        <f t="shared" si="5"/>
        <v>7.4</v>
      </c>
      <c r="K17" s="30">
        <f t="shared" si="6"/>
        <v>166</v>
      </c>
      <c r="L17" s="31">
        <v>12.5</v>
      </c>
      <c r="M17" s="32">
        <f t="shared" si="7"/>
        <v>7.4</v>
      </c>
      <c r="N17" s="30">
        <f t="shared" si="8"/>
        <v>164</v>
      </c>
      <c r="O17" s="31">
        <v>12.5</v>
      </c>
      <c r="P17" s="32">
        <f t="shared" si="9"/>
        <v>7.3</v>
      </c>
    </row>
    <row r="18" spans="1:16" ht="14.25" customHeight="1">
      <c r="A18" s="26">
        <v>5.0999999999999996</v>
      </c>
      <c r="B18" s="27">
        <f t="shared" si="0"/>
        <v>218</v>
      </c>
      <c r="C18" s="28">
        <v>5</v>
      </c>
      <c r="D18" s="29">
        <f t="shared" si="1"/>
        <v>12.1</v>
      </c>
      <c r="E18" s="30">
        <f t="shared" si="2"/>
        <v>168</v>
      </c>
      <c r="F18" s="31">
        <v>7.5</v>
      </c>
      <c r="G18" s="32">
        <f t="shared" si="3"/>
        <v>7.5</v>
      </c>
      <c r="H18" s="30">
        <f t="shared" si="4"/>
        <v>171</v>
      </c>
      <c r="I18" s="31">
        <v>7.5</v>
      </c>
      <c r="J18" s="32">
        <f t="shared" si="5"/>
        <v>7.6</v>
      </c>
      <c r="K18" s="30">
        <f t="shared" si="6"/>
        <v>171</v>
      </c>
      <c r="L18" s="31">
        <v>12.5</v>
      </c>
      <c r="M18" s="32">
        <f t="shared" si="7"/>
        <v>7.6</v>
      </c>
      <c r="N18" s="30">
        <f t="shared" si="8"/>
        <v>168</v>
      </c>
      <c r="O18" s="31">
        <v>12.5</v>
      </c>
      <c r="P18" s="32">
        <f t="shared" si="9"/>
        <v>7.5</v>
      </c>
    </row>
    <row r="19" spans="1:16" ht="14.25" customHeight="1">
      <c r="A19" s="26">
        <v>5.2</v>
      </c>
      <c r="B19" s="27">
        <f t="shared" si="0"/>
        <v>223</v>
      </c>
      <c r="C19" s="28">
        <v>5</v>
      </c>
      <c r="D19" s="29">
        <f t="shared" si="1"/>
        <v>12.4</v>
      </c>
      <c r="E19" s="30">
        <f t="shared" si="2"/>
        <v>173</v>
      </c>
      <c r="F19" s="31">
        <v>7.5</v>
      </c>
      <c r="G19" s="32">
        <f t="shared" si="3"/>
        <v>7.7</v>
      </c>
      <c r="H19" s="30">
        <f t="shared" si="4"/>
        <v>175</v>
      </c>
      <c r="I19" s="31">
        <v>7.5</v>
      </c>
      <c r="J19" s="32">
        <f t="shared" si="5"/>
        <v>7.8</v>
      </c>
      <c r="K19" s="30">
        <f t="shared" si="6"/>
        <v>175</v>
      </c>
      <c r="L19" s="31">
        <v>12.5</v>
      </c>
      <c r="M19" s="32">
        <f t="shared" si="7"/>
        <v>7.8</v>
      </c>
      <c r="N19" s="30">
        <f t="shared" si="8"/>
        <v>173</v>
      </c>
      <c r="O19" s="31">
        <v>12.5</v>
      </c>
      <c r="P19" s="32">
        <f t="shared" si="9"/>
        <v>7.7</v>
      </c>
    </row>
    <row r="20" spans="1:16" ht="14.25" customHeight="1">
      <c r="A20" s="26">
        <v>5.3</v>
      </c>
      <c r="B20" s="27">
        <f t="shared" si="0"/>
        <v>227</v>
      </c>
      <c r="C20" s="28">
        <v>5</v>
      </c>
      <c r="D20" s="29">
        <f t="shared" si="1"/>
        <v>12.6</v>
      </c>
      <c r="E20" s="30">
        <f t="shared" si="2"/>
        <v>177</v>
      </c>
      <c r="F20" s="31">
        <v>7.5</v>
      </c>
      <c r="G20" s="32">
        <f t="shared" si="3"/>
        <v>7.9</v>
      </c>
      <c r="H20" s="30">
        <f t="shared" si="4"/>
        <v>180</v>
      </c>
      <c r="I20" s="31">
        <v>7.5</v>
      </c>
      <c r="J20" s="32">
        <f t="shared" si="5"/>
        <v>8</v>
      </c>
      <c r="K20" s="30">
        <f t="shared" si="6"/>
        <v>180</v>
      </c>
      <c r="L20" s="31">
        <v>12.5</v>
      </c>
      <c r="M20" s="32">
        <f t="shared" si="7"/>
        <v>8</v>
      </c>
      <c r="N20" s="30">
        <f t="shared" si="8"/>
        <v>177</v>
      </c>
      <c r="O20" s="31">
        <v>12.5</v>
      </c>
      <c r="P20" s="32">
        <f t="shared" si="9"/>
        <v>7.9</v>
      </c>
    </row>
    <row r="21" spans="1:16" ht="14.25" customHeight="1">
      <c r="A21" s="26">
        <v>5.4</v>
      </c>
      <c r="B21" s="27">
        <f t="shared" si="0"/>
        <v>232</v>
      </c>
      <c r="C21" s="28">
        <v>5</v>
      </c>
      <c r="D21" s="29">
        <f t="shared" si="1"/>
        <v>12.9</v>
      </c>
      <c r="E21" s="30">
        <f t="shared" si="2"/>
        <v>182</v>
      </c>
      <c r="F21" s="31">
        <v>7.5</v>
      </c>
      <c r="G21" s="32">
        <f t="shared" si="3"/>
        <v>8.1</v>
      </c>
      <c r="H21" s="30">
        <f t="shared" si="4"/>
        <v>185</v>
      </c>
      <c r="I21" s="31">
        <v>7.5</v>
      </c>
      <c r="J21" s="32">
        <f t="shared" si="5"/>
        <v>8.1999999999999993</v>
      </c>
      <c r="K21" s="30">
        <f t="shared" si="6"/>
        <v>185</v>
      </c>
      <c r="L21" s="31">
        <v>12.5</v>
      </c>
      <c r="M21" s="32">
        <f t="shared" si="7"/>
        <v>8.1999999999999993</v>
      </c>
      <c r="N21" s="30">
        <f t="shared" si="8"/>
        <v>182</v>
      </c>
      <c r="O21" s="31">
        <v>12.5</v>
      </c>
      <c r="P21" s="32">
        <f t="shared" si="9"/>
        <v>8.1</v>
      </c>
    </row>
    <row r="22" spans="1:16" ht="14.25" customHeight="1">
      <c r="A22" s="26">
        <v>5.5</v>
      </c>
      <c r="B22" s="27">
        <f t="shared" si="0"/>
        <v>237</v>
      </c>
      <c r="C22" s="28">
        <v>5</v>
      </c>
      <c r="D22" s="29">
        <f t="shared" si="1"/>
        <v>13.2</v>
      </c>
      <c r="E22" s="30">
        <f t="shared" si="2"/>
        <v>187</v>
      </c>
      <c r="F22" s="31">
        <v>7.5</v>
      </c>
      <c r="G22" s="32">
        <f t="shared" si="3"/>
        <v>8.3000000000000007</v>
      </c>
      <c r="H22" s="30">
        <f t="shared" si="4"/>
        <v>189</v>
      </c>
      <c r="I22" s="31">
        <v>7.5</v>
      </c>
      <c r="J22" s="32">
        <f t="shared" si="5"/>
        <v>8.4</v>
      </c>
      <c r="K22" s="30">
        <f t="shared" si="6"/>
        <v>189</v>
      </c>
      <c r="L22" s="31">
        <v>12.5</v>
      </c>
      <c r="M22" s="32">
        <f t="shared" si="7"/>
        <v>8.4</v>
      </c>
      <c r="N22" s="30">
        <f t="shared" si="8"/>
        <v>187</v>
      </c>
      <c r="O22" s="31">
        <v>12.5</v>
      </c>
      <c r="P22" s="32">
        <f t="shared" si="9"/>
        <v>8.3000000000000007</v>
      </c>
    </row>
    <row r="23" spans="1:16" ht="14.25" customHeight="1">
      <c r="A23" s="26">
        <v>5.6</v>
      </c>
      <c r="B23" s="27">
        <f t="shared" si="0"/>
        <v>241</v>
      </c>
      <c r="C23" s="28">
        <v>5</v>
      </c>
      <c r="D23" s="29">
        <f t="shared" si="1"/>
        <v>13.4</v>
      </c>
      <c r="E23" s="30">
        <f t="shared" si="2"/>
        <v>191</v>
      </c>
      <c r="F23" s="31">
        <v>7.5</v>
      </c>
      <c r="G23" s="32">
        <f t="shared" si="3"/>
        <v>8.5</v>
      </c>
      <c r="H23" s="30">
        <f t="shared" si="4"/>
        <v>194</v>
      </c>
      <c r="I23" s="31">
        <v>7.5</v>
      </c>
      <c r="J23" s="32">
        <f t="shared" si="5"/>
        <v>8.6</v>
      </c>
      <c r="K23" s="30">
        <f t="shared" si="6"/>
        <v>194</v>
      </c>
      <c r="L23" s="31">
        <v>12.5</v>
      </c>
      <c r="M23" s="32">
        <f t="shared" si="7"/>
        <v>8.6</v>
      </c>
      <c r="N23" s="30">
        <f t="shared" si="8"/>
        <v>191</v>
      </c>
      <c r="O23" s="31">
        <v>12.5</v>
      </c>
      <c r="P23" s="32">
        <f t="shared" si="9"/>
        <v>8.5</v>
      </c>
    </row>
    <row r="24" spans="1:16" ht="14.25" customHeight="1">
      <c r="A24" s="26">
        <v>5.7</v>
      </c>
      <c r="B24" s="27">
        <f t="shared" si="0"/>
        <v>246</v>
      </c>
      <c r="C24" s="28">
        <v>5</v>
      </c>
      <c r="D24" s="29">
        <f t="shared" si="1"/>
        <v>13.7</v>
      </c>
      <c r="E24" s="30">
        <f t="shared" si="2"/>
        <v>196</v>
      </c>
      <c r="F24" s="31">
        <v>7.5</v>
      </c>
      <c r="G24" s="32">
        <f t="shared" si="3"/>
        <v>8.6999999999999993</v>
      </c>
      <c r="H24" s="30">
        <f t="shared" si="4"/>
        <v>198</v>
      </c>
      <c r="I24" s="31">
        <v>7.5</v>
      </c>
      <c r="J24" s="32">
        <f t="shared" si="5"/>
        <v>8.8000000000000007</v>
      </c>
      <c r="K24" s="30">
        <f t="shared" si="6"/>
        <v>198</v>
      </c>
      <c r="L24" s="31">
        <v>12.5</v>
      </c>
      <c r="M24" s="32">
        <f t="shared" si="7"/>
        <v>8.8000000000000007</v>
      </c>
      <c r="N24" s="30">
        <f t="shared" si="8"/>
        <v>196</v>
      </c>
      <c r="O24" s="31">
        <v>12.5</v>
      </c>
      <c r="P24" s="32">
        <f t="shared" si="9"/>
        <v>8.6999999999999993</v>
      </c>
    </row>
    <row r="25" spans="1:16" ht="14.25" customHeight="1">
      <c r="A25" s="26">
        <v>5.8</v>
      </c>
      <c r="B25" s="27">
        <f t="shared" si="0"/>
        <v>251</v>
      </c>
      <c r="C25" s="28">
        <v>5</v>
      </c>
      <c r="D25" s="29">
        <f t="shared" si="1"/>
        <v>13.9</v>
      </c>
      <c r="E25" s="30">
        <f t="shared" si="2"/>
        <v>201</v>
      </c>
      <c r="F25" s="31">
        <v>7.5</v>
      </c>
      <c r="G25" s="32">
        <f t="shared" si="3"/>
        <v>8.9</v>
      </c>
      <c r="H25" s="30">
        <f t="shared" si="4"/>
        <v>203</v>
      </c>
      <c r="I25" s="31">
        <v>7.5</v>
      </c>
      <c r="J25" s="32">
        <f t="shared" si="5"/>
        <v>9</v>
      </c>
      <c r="K25" s="30">
        <f t="shared" si="6"/>
        <v>203</v>
      </c>
      <c r="L25" s="31">
        <v>12.5</v>
      </c>
      <c r="M25" s="32">
        <f t="shared" si="7"/>
        <v>9</v>
      </c>
      <c r="N25" s="30">
        <f t="shared" si="8"/>
        <v>201</v>
      </c>
      <c r="O25" s="31">
        <v>12.5</v>
      </c>
      <c r="P25" s="32">
        <f t="shared" si="9"/>
        <v>8.9</v>
      </c>
    </row>
    <row r="26" spans="1:16" ht="14.25" customHeight="1">
      <c r="A26" s="26">
        <v>5.9</v>
      </c>
      <c r="B26" s="27">
        <f t="shared" si="0"/>
        <v>255</v>
      </c>
      <c r="C26" s="28">
        <v>5</v>
      </c>
      <c r="D26" s="29">
        <f t="shared" si="1"/>
        <v>14.2</v>
      </c>
      <c r="E26" s="30">
        <f t="shared" si="2"/>
        <v>205</v>
      </c>
      <c r="F26" s="31">
        <v>7.5</v>
      </c>
      <c r="G26" s="32">
        <f t="shared" si="3"/>
        <v>9.1</v>
      </c>
      <c r="H26" s="30">
        <f t="shared" si="4"/>
        <v>208</v>
      </c>
      <c r="I26" s="31">
        <v>7.5</v>
      </c>
      <c r="J26" s="32">
        <f t="shared" si="5"/>
        <v>9.1999999999999993</v>
      </c>
      <c r="K26" s="30">
        <f t="shared" si="6"/>
        <v>208</v>
      </c>
      <c r="L26" s="31">
        <v>12.5</v>
      </c>
      <c r="M26" s="32">
        <f t="shared" si="7"/>
        <v>9.1999999999999993</v>
      </c>
      <c r="N26" s="30">
        <f t="shared" si="8"/>
        <v>205</v>
      </c>
      <c r="O26" s="31">
        <v>12.5</v>
      </c>
      <c r="P26" s="32">
        <f t="shared" si="9"/>
        <v>9.1</v>
      </c>
    </row>
    <row r="27" spans="1:16" ht="14.25" customHeight="1">
      <c r="A27" s="26">
        <v>6</v>
      </c>
      <c r="B27" s="27">
        <f t="shared" si="0"/>
        <v>260</v>
      </c>
      <c r="C27" s="28">
        <v>5</v>
      </c>
      <c r="D27" s="29">
        <f t="shared" si="1"/>
        <v>14.4</v>
      </c>
      <c r="E27" s="30">
        <f t="shared" si="2"/>
        <v>210</v>
      </c>
      <c r="F27" s="31">
        <v>7.5</v>
      </c>
      <c r="G27" s="32">
        <f t="shared" si="3"/>
        <v>9.3000000000000007</v>
      </c>
      <c r="H27" s="30">
        <f t="shared" si="4"/>
        <v>212</v>
      </c>
      <c r="I27" s="31">
        <v>7.5</v>
      </c>
      <c r="J27" s="32">
        <f t="shared" si="5"/>
        <v>9.4</v>
      </c>
      <c r="K27" s="30">
        <f t="shared" si="6"/>
        <v>212</v>
      </c>
      <c r="L27" s="31">
        <v>12.5</v>
      </c>
      <c r="M27" s="32">
        <f t="shared" si="7"/>
        <v>9.4</v>
      </c>
      <c r="N27" s="30">
        <f t="shared" si="8"/>
        <v>210</v>
      </c>
      <c r="O27" s="31">
        <v>12.5</v>
      </c>
      <c r="P27" s="32">
        <f t="shared" si="9"/>
        <v>9.3000000000000007</v>
      </c>
    </row>
    <row r="28" spans="1:16" ht="14.25" customHeight="1">
      <c r="A28" s="26">
        <v>6.1</v>
      </c>
      <c r="B28" s="27">
        <f t="shared" si="0"/>
        <v>265</v>
      </c>
      <c r="C28" s="28">
        <v>5</v>
      </c>
      <c r="D28" s="29">
        <f t="shared" si="1"/>
        <v>14.7</v>
      </c>
      <c r="E28" s="30">
        <f t="shared" si="2"/>
        <v>215</v>
      </c>
      <c r="F28" s="31">
        <v>7.5</v>
      </c>
      <c r="G28" s="32">
        <f t="shared" si="3"/>
        <v>9.6</v>
      </c>
      <c r="H28" s="30">
        <f t="shared" si="4"/>
        <v>217</v>
      </c>
      <c r="I28" s="31">
        <v>7.5</v>
      </c>
      <c r="J28" s="32">
        <f t="shared" si="5"/>
        <v>9.6</v>
      </c>
      <c r="K28" s="30">
        <f t="shared" si="6"/>
        <v>217</v>
      </c>
      <c r="L28" s="31">
        <v>12.5</v>
      </c>
      <c r="M28" s="32">
        <f t="shared" si="7"/>
        <v>9.6</v>
      </c>
      <c r="N28" s="30">
        <f t="shared" si="8"/>
        <v>215</v>
      </c>
      <c r="O28" s="31">
        <v>12.5</v>
      </c>
      <c r="P28" s="32">
        <f t="shared" si="9"/>
        <v>9.6</v>
      </c>
    </row>
    <row r="29" spans="1:16" ht="14.25" customHeight="1">
      <c r="A29" s="26">
        <v>6.2</v>
      </c>
      <c r="B29" s="27">
        <f t="shared" si="0"/>
        <v>269</v>
      </c>
      <c r="C29" s="28">
        <v>5</v>
      </c>
      <c r="D29" s="29">
        <f t="shared" si="1"/>
        <v>14.9</v>
      </c>
      <c r="E29" s="30">
        <f t="shared" si="2"/>
        <v>219</v>
      </c>
      <c r="F29" s="31">
        <v>7.5</v>
      </c>
      <c r="G29" s="32">
        <f t="shared" si="3"/>
        <v>9.6999999999999993</v>
      </c>
      <c r="H29" s="30">
        <f t="shared" si="4"/>
        <v>222</v>
      </c>
      <c r="I29" s="31">
        <v>7.5</v>
      </c>
      <c r="J29" s="32">
        <f t="shared" si="5"/>
        <v>9.9</v>
      </c>
      <c r="K29" s="30">
        <f t="shared" si="6"/>
        <v>222</v>
      </c>
      <c r="L29" s="31">
        <v>12.5</v>
      </c>
      <c r="M29" s="32">
        <f t="shared" si="7"/>
        <v>9.9</v>
      </c>
      <c r="N29" s="30">
        <f t="shared" si="8"/>
        <v>219</v>
      </c>
      <c r="O29" s="31">
        <v>12.5</v>
      </c>
      <c r="P29" s="32">
        <f t="shared" si="9"/>
        <v>9.6999999999999993</v>
      </c>
    </row>
    <row r="30" spans="1:16" ht="14.25" customHeight="1">
      <c r="A30" s="26">
        <v>6.3</v>
      </c>
      <c r="B30" s="27">
        <f t="shared" si="0"/>
        <v>274</v>
      </c>
      <c r="C30" s="28">
        <v>5</v>
      </c>
      <c r="D30" s="29">
        <f t="shared" si="1"/>
        <v>15.2</v>
      </c>
      <c r="E30" s="30">
        <f t="shared" si="2"/>
        <v>224</v>
      </c>
      <c r="F30" s="31">
        <v>7.5</v>
      </c>
      <c r="G30" s="32">
        <f t="shared" si="3"/>
        <v>10</v>
      </c>
      <c r="H30" s="30">
        <f t="shared" si="4"/>
        <v>226</v>
      </c>
      <c r="I30" s="31">
        <v>7.5</v>
      </c>
      <c r="J30" s="32">
        <f t="shared" si="5"/>
        <v>10</v>
      </c>
      <c r="K30" s="30">
        <f t="shared" si="6"/>
        <v>226</v>
      </c>
      <c r="L30" s="31">
        <v>12.5</v>
      </c>
      <c r="M30" s="32">
        <f t="shared" si="7"/>
        <v>10</v>
      </c>
      <c r="N30" s="30">
        <f t="shared" si="8"/>
        <v>224</v>
      </c>
      <c r="O30" s="31">
        <v>12.5</v>
      </c>
      <c r="P30" s="32">
        <f t="shared" si="9"/>
        <v>10</v>
      </c>
    </row>
    <row r="31" spans="1:16" ht="14.25" customHeight="1">
      <c r="A31" s="26">
        <v>6.4</v>
      </c>
      <c r="B31" s="27">
        <f t="shared" si="0"/>
        <v>278</v>
      </c>
      <c r="C31" s="28">
        <v>5</v>
      </c>
      <c r="D31" s="29">
        <f t="shared" si="1"/>
        <v>15.4</v>
      </c>
      <c r="E31" s="30">
        <f t="shared" si="2"/>
        <v>228</v>
      </c>
      <c r="F31" s="31">
        <v>7.5</v>
      </c>
      <c r="G31" s="32">
        <f t="shared" si="3"/>
        <v>10.1</v>
      </c>
      <c r="H31" s="30">
        <f t="shared" si="4"/>
        <v>231</v>
      </c>
      <c r="I31" s="31">
        <v>7.5</v>
      </c>
      <c r="J31" s="32">
        <f t="shared" si="5"/>
        <v>10.3</v>
      </c>
      <c r="K31" s="30">
        <f t="shared" si="6"/>
        <v>231</v>
      </c>
      <c r="L31" s="31">
        <v>12.5</v>
      </c>
      <c r="M31" s="32">
        <f t="shared" si="7"/>
        <v>10.3</v>
      </c>
      <c r="N31" s="30">
        <f t="shared" si="8"/>
        <v>228</v>
      </c>
      <c r="O31" s="31">
        <v>12.5</v>
      </c>
      <c r="P31" s="32">
        <f t="shared" si="9"/>
        <v>10.1</v>
      </c>
    </row>
    <row r="32" spans="1:16" ht="14.25" customHeight="1">
      <c r="A32" s="26">
        <v>6.5</v>
      </c>
      <c r="B32" s="27">
        <f t="shared" si="0"/>
        <v>283</v>
      </c>
      <c r="C32" s="28">
        <v>5</v>
      </c>
      <c r="D32" s="29">
        <f t="shared" si="1"/>
        <v>15.7</v>
      </c>
      <c r="E32" s="30">
        <f t="shared" si="2"/>
        <v>233</v>
      </c>
      <c r="F32" s="31">
        <v>7.5</v>
      </c>
      <c r="G32" s="32">
        <f t="shared" si="3"/>
        <v>10.4</v>
      </c>
      <c r="H32" s="30">
        <f t="shared" si="4"/>
        <v>236</v>
      </c>
      <c r="I32" s="31">
        <v>7.5</v>
      </c>
      <c r="J32" s="32">
        <f t="shared" si="5"/>
        <v>10.5</v>
      </c>
      <c r="K32" s="30">
        <f t="shared" si="6"/>
        <v>236</v>
      </c>
      <c r="L32" s="31">
        <v>12.5</v>
      </c>
      <c r="M32" s="32">
        <f t="shared" si="7"/>
        <v>10.5</v>
      </c>
      <c r="N32" s="30">
        <f t="shared" si="8"/>
        <v>233</v>
      </c>
      <c r="O32" s="31">
        <v>12.5</v>
      </c>
      <c r="P32" s="32">
        <f t="shared" si="9"/>
        <v>10.4</v>
      </c>
    </row>
    <row r="33" spans="1:16" ht="14.25" customHeight="1">
      <c r="A33" s="26">
        <v>6.6</v>
      </c>
      <c r="B33" s="27">
        <f t="shared" si="0"/>
        <v>288</v>
      </c>
      <c r="C33" s="28">
        <v>5</v>
      </c>
      <c r="D33" s="29">
        <f t="shared" si="1"/>
        <v>16</v>
      </c>
      <c r="E33" s="30">
        <f t="shared" si="2"/>
        <v>238</v>
      </c>
      <c r="F33" s="31">
        <v>7.5</v>
      </c>
      <c r="G33" s="32">
        <f t="shared" si="3"/>
        <v>10.6</v>
      </c>
      <c r="H33" s="30">
        <f t="shared" si="4"/>
        <v>240</v>
      </c>
      <c r="I33" s="31">
        <v>7.5</v>
      </c>
      <c r="J33" s="32">
        <f t="shared" si="5"/>
        <v>10.7</v>
      </c>
      <c r="K33" s="30">
        <f t="shared" si="6"/>
        <v>240</v>
      </c>
      <c r="L33" s="31">
        <v>12.5</v>
      </c>
      <c r="M33" s="32">
        <f t="shared" si="7"/>
        <v>10.7</v>
      </c>
      <c r="N33" s="30">
        <f t="shared" si="8"/>
        <v>238</v>
      </c>
      <c r="O33" s="31">
        <v>12.5</v>
      </c>
      <c r="P33" s="32">
        <f t="shared" si="9"/>
        <v>10.6</v>
      </c>
    </row>
    <row r="34" spans="1:16" ht="14.25" customHeight="1">
      <c r="A34" s="26">
        <v>6.7</v>
      </c>
      <c r="B34" s="27">
        <f t="shared" si="0"/>
        <v>292</v>
      </c>
      <c r="C34" s="28">
        <v>5</v>
      </c>
      <c r="D34" s="29">
        <f t="shared" si="1"/>
        <v>16.2</v>
      </c>
      <c r="E34" s="30">
        <f t="shared" si="2"/>
        <v>242</v>
      </c>
      <c r="F34" s="31">
        <v>7.5</v>
      </c>
      <c r="G34" s="32">
        <f t="shared" si="3"/>
        <v>10.8</v>
      </c>
      <c r="H34" s="30">
        <f t="shared" si="4"/>
        <v>245</v>
      </c>
      <c r="I34" s="31">
        <v>7.5</v>
      </c>
      <c r="J34" s="32">
        <f t="shared" si="5"/>
        <v>10.9</v>
      </c>
      <c r="K34" s="30">
        <f t="shared" si="6"/>
        <v>245</v>
      </c>
      <c r="L34" s="31">
        <v>12.5</v>
      </c>
      <c r="M34" s="32">
        <f t="shared" si="7"/>
        <v>10.9</v>
      </c>
      <c r="N34" s="30">
        <f t="shared" si="8"/>
        <v>242</v>
      </c>
      <c r="O34" s="31">
        <v>12.5</v>
      </c>
      <c r="P34" s="32">
        <f t="shared" si="9"/>
        <v>10.8</v>
      </c>
    </row>
    <row r="35" spans="1:16" ht="14.25" customHeight="1">
      <c r="A35" s="26">
        <v>6.8</v>
      </c>
      <c r="B35" s="27">
        <f t="shared" si="0"/>
        <v>297</v>
      </c>
      <c r="C35" s="28">
        <v>5</v>
      </c>
      <c r="D35" s="29">
        <f t="shared" si="1"/>
        <v>16.5</v>
      </c>
      <c r="E35" s="30">
        <f t="shared" si="2"/>
        <v>247</v>
      </c>
      <c r="F35" s="31">
        <v>7.5</v>
      </c>
      <c r="G35" s="32">
        <f t="shared" si="3"/>
        <v>11</v>
      </c>
      <c r="H35" s="30">
        <f t="shared" si="4"/>
        <v>250</v>
      </c>
      <c r="I35" s="31">
        <v>7.5</v>
      </c>
      <c r="J35" s="32">
        <f t="shared" si="5"/>
        <v>11.1</v>
      </c>
      <c r="K35" s="30">
        <f t="shared" si="6"/>
        <v>250</v>
      </c>
      <c r="L35" s="31">
        <v>12.5</v>
      </c>
      <c r="M35" s="32">
        <f t="shared" si="7"/>
        <v>11.1</v>
      </c>
      <c r="N35" s="30">
        <f t="shared" si="8"/>
        <v>247</v>
      </c>
      <c r="O35" s="31">
        <v>12.5</v>
      </c>
      <c r="P35" s="32">
        <f t="shared" si="9"/>
        <v>11</v>
      </c>
    </row>
    <row r="36" spans="1:16" ht="14.25" customHeight="1">
      <c r="A36" s="26">
        <v>6.9</v>
      </c>
      <c r="B36" s="27">
        <f t="shared" si="0"/>
        <v>302</v>
      </c>
      <c r="C36" s="28">
        <v>5</v>
      </c>
      <c r="D36" s="29">
        <f t="shared" si="1"/>
        <v>16.8</v>
      </c>
      <c r="E36" s="30">
        <f t="shared" si="2"/>
        <v>252</v>
      </c>
      <c r="F36" s="31">
        <v>7.5</v>
      </c>
      <c r="G36" s="32">
        <f t="shared" si="3"/>
        <v>11.2</v>
      </c>
      <c r="H36" s="30">
        <f t="shared" si="4"/>
        <v>254</v>
      </c>
      <c r="I36" s="31">
        <v>7.5</v>
      </c>
      <c r="J36" s="32">
        <f t="shared" si="5"/>
        <v>11.3</v>
      </c>
      <c r="K36" s="30">
        <f t="shared" si="6"/>
        <v>254</v>
      </c>
      <c r="L36" s="31">
        <v>12.5</v>
      </c>
      <c r="M36" s="32">
        <f t="shared" si="7"/>
        <v>11.3</v>
      </c>
      <c r="N36" s="30">
        <f t="shared" si="8"/>
        <v>252</v>
      </c>
      <c r="O36" s="31">
        <v>12.5</v>
      </c>
      <c r="P36" s="32">
        <f t="shared" si="9"/>
        <v>11.2</v>
      </c>
    </row>
    <row r="37" spans="1:16" ht="14.25" customHeight="1">
      <c r="A37" s="26">
        <v>7</v>
      </c>
      <c r="B37" s="27">
        <f t="shared" si="0"/>
        <v>306</v>
      </c>
      <c r="C37" s="28">
        <v>5</v>
      </c>
      <c r="D37" s="29">
        <f t="shared" si="1"/>
        <v>17</v>
      </c>
      <c r="E37" s="30">
        <f t="shared" si="2"/>
        <v>256</v>
      </c>
      <c r="F37" s="31">
        <v>7.5</v>
      </c>
      <c r="G37" s="32">
        <f t="shared" si="3"/>
        <v>11.4</v>
      </c>
      <c r="H37" s="30">
        <f t="shared" si="4"/>
        <v>259</v>
      </c>
      <c r="I37" s="31">
        <v>7.5</v>
      </c>
      <c r="J37" s="32">
        <f t="shared" si="5"/>
        <v>11.5</v>
      </c>
      <c r="K37" s="30">
        <f t="shared" si="6"/>
        <v>259</v>
      </c>
      <c r="L37" s="31">
        <v>12.5</v>
      </c>
      <c r="M37" s="32">
        <f t="shared" si="7"/>
        <v>11.5</v>
      </c>
      <c r="N37" s="30">
        <f t="shared" si="8"/>
        <v>256</v>
      </c>
      <c r="O37" s="31">
        <v>12.5</v>
      </c>
      <c r="P37" s="32">
        <f t="shared" si="9"/>
        <v>11.4</v>
      </c>
    </row>
    <row r="38" spans="1:16" ht="14.25" customHeight="1">
      <c r="A38" s="26">
        <v>7.1</v>
      </c>
      <c r="B38" s="27">
        <f t="shared" si="0"/>
        <v>311</v>
      </c>
      <c r="C38" s="28">
        <v>5</v>
      </c>
      <c r="D38" s="29">
        <f t="shared" si="1"/>
        <v>17.3</v>
      </c>
      <c r="E38" s="30">
        <f t="shared" si="2"/>
        <v>261</v>
      </c>
      <c r="F38" s="31">
        <v>7.5</v>
      </c>
      <c r="G38" s="32">
        <f t="shared" si="3"/>
        <v>11.6</v>
      </c>
      <c r="H38" s="30">
        <f t="shared" si="4"/>
        <v>263</v>
      </c>
      <c r="I38" s="31">
        <v>7.5</v>
      </c>
      <c r="J38" s="32">
        <f t="shared" si="5"/>
        <v>11.7</v>
      </c>
      <c r="K38" s="30">
        <f t="shared" si="6"/>
        <v>263</v>
      </c>
      <c r="L38" s="31">
        <v>12.5</v>
      </c>
      <c r="M38" s="32">
        <f t="shared" si="7"/>
        <v>11.7</v>
      </c>
      <c r="N38" s="30">
        <f t="shared" si="8"/>
        <v>261</v>
      </c>
      <c r="O38" s="31">
        <v>12.5</v>
      </c>
      <c r="P38" s="32">
        <f t="shared" si="9"/>
        <v>11.6</v>
      </c>
    </row>
    <row r="39" spans="1:16" ht="14.25" customHeight="1">
      <c r="A39" s="26">
        <v>7.2</v>
      </c>
      <c r="B39" s="27">
        <f t="shared" ref="B39:B70" si="10">ROUND((A39*92.8-152+115)*0.5,0)</f>
        <v>316</v>
      </c>
      <c r="C39" s="28">
        <v>5</v>
      </c>
      <c r="D39" s="29">
        <f t="shared" ref="D39:D70" si="11">ROUND(B39*0.5/9,1)</f>
        <v>17.600000000000001</v>
      </c>
      <c r="E39" s="30">
        <f t="shared" ref="E39:E70" si="12">ROUND((A39*92.8-152+15)*0.5,0)</f>
        <v>266</v>
      </c>
      <c r="F39" s="31">
        <v>7.5</v>
      </c>
      <c r="G39" s="32">
        <f t="shared" ref="G39:G70" si="13">ROUND(E39*0.4/9,1)</f>
        <v>11.8</v>
      </c>
      <c r="H39" s="30">
        <f t="shared" ref="H39:H70" si="14">ROUND((A39*92.8-152+20)*0.5,0)</f>
        <v>268</v>
      </c>
      <c r="I39" s="31">
        <v>7.5</v>
      </c>
      <c r="J39" s="32">
        <f t="shared" ref="J39:J70" si="15">ROUND(H39*0.4/9,1)</f>
        <v>11.9</v>
      </c>
      <c r="K39" s="30">
        <f t="shared" ref="K39:K70" si="16">ROUND((A39*92.8-152+20)*0.5,0)</f>
        <v>268</v>
      </c>
      <c r="L39" s="31">
        <v>12.5</v>
      </c>
      <c r="M39" s="32">
        <f t="shared" ref="M39:M70" si="17">ROUND(K39*0.4/9,1)</f>
        <v>11.9</v>
      </c>
      <c r="N39" s="30">
        <f t="shared" ref="N39:N70" si="18">ROUND((A39*92.8-152+15)*0.5,0)</f>
        <v>266</v>
      </c>
      <c r="O39" s="31">
        <v>12.5</v>
      </c>
      <c r="P39" s="32">
        <f t="shared" ref="P39:P70" si="19">ROUND(N39*0.4/9,1)</f>
        <v>11.8</v>
      </c>
    </row>
    <row r="40" spans="1:16" ht="14.25" customHeight="1">
      <c r="A40" s="26">
        <v>7.3</v>
      </c>
      <c r="B40" s="27">
        <f t="shared" si="10"/>
        <v>320</v>
      </c>
      <c r="C40" s="28">
        <v>5</v>
      </c>
      <c r="D40" s="29">
        <f t="shared" si="11"/>
        <v>17.8</v>
      </c>
      <c r="E40" s="30">
        <f t="shared" si="12"/>
        <v>270</v>
      </c>
      <c r="F40" s="31">
        <v>7.5</v>
      </c>
      <c r="G40" s="32">
        <f t="shared" si="13"/>
        <v>12</v>
      </c>
      <c r="H40" s="30">
        <f t="shared" si="14"/>
        <v>273</v>
      </c>
      <c r="I40" s="31">
        <v>7.5</v>
      </c>
      <c r="J40" s="32">
        <f t="shared" si="15"/>
        <v>12.1</v>
      </c>
      <c r="K40" s="30">
        <f t="shared" si="16"/>
        <v>273</v>
      </c>
      <c r="L40" s="31">
        <v>12.5</v>
      </c>
      <c r="M40" s="32">
        <f t="shared" si="17"/>
        <v>12.1</v>
      </c>
      <c r="N40" s="30">
        <f t="shared" si="18"/>
        <v>270</v>
      </c>
      <c r="O40" s="31">
        <v>12.5</v>
      </c>
      <c r="P40" s="32">
        <f t="shared" si="19"/>
        <v>12</v>
      </c>
    </row>
    <row r="41" spans="1:16" ht="14.25" customHeight="1">
      <c r="A41" s="26">
        <v>7.4</v>
      </c>
      <c r="B41" s="27">
        <f t="shared" si="10"/>
        <v>325</v>
      </c>
      <c r="C41" s="28">
        <v>5</v>
      </c>
      <c r="D41" s="29">
        <f t="shared" si="11"/>
        <v>18.100000000000001</v>
      </c>
      <c r="E41" s="30">
        <f t="shared" si="12"/>
        <v>275</v>
      </c>
      <c r="F41" s="31">
        <v>7.5</v>
      </c>
      <c r="G41" s="32">
        <f t="shared" si="13"/>
        <v>12.2</v>
      </c>
      <c r="H41" s="30">
        <f t="shared" si="14"/>
        <v>277</v>
      </c>
      <c r="I41" s="31">
        <v>7.5</v>
      </c>
      <c r="J41" s="32">
        <f t="shared" si="15"/>
        <v>12.3</v>
      </c>
      <c r="K41" s="30">
        <f t="shared" si="16"/>
        <v>277</v>
      </c>
      <c r="L41" s="31">
        <v>12.5</v>
      </c>
      <c r="M41" s="32">
        <f t="shared" si="17"/>
        <v>12.3</v>
      </c>
      <c r="N41" s="30">
        <f t="shared" si="18"/>
        <v>275</v>
      </c>
      <c r="O41" s="31">
        <v>12.5</v>
      </c>
      <c r="P41" s="32">
        <f t="shared" si="19"/>
        <v>12.2</v>
      </c>
    </row>
    <row r="42" spans="1:16" ht="14.25" customHeight="1">
      <c r="A42" s="26">
        <v>7.5</v>
      </c>
      <c r="B42" s="27">
        <f t="shared" si="10"/>
        <v>330</v>
      </c>
      <c r="C42" s="28">
        <v>5</v>
      </c>
      <c r="D42" s="29">
        <f t="shared" si="11"/>
        <v>18.3</v>
      </c>
      <c r="E42" s="30">
        <f t="shared" si="12"/>
        <v>280</v>
      </c>
      <c r="F42" s="31">
        <v>7.5</v>
      </c>
      <c r="G42" s="32">
        <f t="shared" si="13"/>
        <v>12.4</v>
      </c>
      <c r="H42" s="30">
        <f t="shared" si="14"/>
        <v>282</v>
      </c>
      <c r="I42" s="31">
        <v>7.5</v>
      </c>
      <c r="J42" s="32">
        <f t="shared" si="15"/>
        <v>12.5</v>
      </c>
      <c r="K42" s="30">
        <f t="shared" si="16"/>
        <v>282</v>
      </c>
      <c r="L42" s="31">
        <v>12.5</v>
      </c>
      <c r="M42" s="32">
        <f t="shared" si="17"/>
        <v>12.5</v>
      </c>
      <c r="N42" s="30">
        <f t="shared" si="18"/>
        <v>280</v>
      </c>
      <c r="O42" s="31">
        <v>12.5</v>
      </c>
      <c r="P42" s="32">
        <f t="shared" si="19"/>
        <v>12.4</v>
      </c>
    </row>
    <row r="43" spans="1:16" ht="14.25" customHeight="1">
      <c r="A43" s="26">
        <v>7.6</v>
      </c>
      <c r="B43" s="27">
        <f t="shared" si="10"/>
        <v>334</v>
      </c>
      <c r="C43" s="28">
        <v>5</v>
      </c>
      <c r="D43" s="29">
        <f t="shared" si="11"/>
        <v>18.600000000000001</v>
      </c>
      <c r="E43" s="30">
        <f t="shared" si="12"/>
        <v>284</v>
      </c>
      <c r="F43" s="31">
        <v>7.5</v>
      </c>
      <c r="G43" s="32">
        <f t="shared" si="13"/>
        <v>12.6</v>
      </c>
      <c r="H43" s="30">
        <f t="shared" si="14"/>
        <v>287</v>
      </c>
      <c r="I43" s="31">
        <v>7.5</v>
      </c>
      <c r="J43" s="32">
        <f t="shared" si="15"/>
        <v>12.8</v>
      </c>
      <c r="K43" s="30">
        <f t="shared" si="16"/>
        <v>287</v>
      </c>
      <c r="L43" s="31">
        <v>12.5</v>
      </c>
      <c r="M43" s="32">
        <f t="shared" si="17"/>
        <v>12.8</v>
      </c>
      <c r="N43" s="30">
        <f t="shared" si="18"/>
        <v>284</v>
      </c>
      <c r="O43" s="31">
        <v>12.5</v>
      </c>
      <c r="P43" s="32">
        <f t="shared" si="19"/>
        <v>12.6</v>
      </c>
    </row>
    <row r="44" spans="1:16" ht="14.25" customHeight="1">
      <c r="A44" s="26">
        <v>7.7</v>
      </c>
      <c r="B44" s="27">
        <f t="shared" si="10"/>
        <v>339</v>
      </c>
      <c r="C44" s="28">
        <v>5</v>
      </c>
      <c r="D44" s="29">
        <f t="shared" si="11"/>
        <v>18.8</v>
      </c>
      <c r="E44" s="30">
        <f t="shared" si="12"/>
        <v>289</v>
      </c>
      <c r="F44" s="31">
        <v>7.5</v>
      </c>
      <c r="G44" s="32">
        <f t="shared" si="13"/>
        <v>12.8</v>
      </c>
      <c r="H44" s="30">
        <f t="shared" si="14"/>
        <v>291</v>
      </c>
      <c r="I44" s="31">
        <v>7.5</v>
      </c>
      <c r="J44" s="32">
        <f t="shared" si="15"/>
        <v>12.9</v>
      </c>
      <c r="K44" s="30">
        <f t="shared" si="16"/>
        <v>291</v>
      </c>
      <c r="L44" s="31">
        <v>12.5</v>
      </c>
      <c r="M44" s="32">
        <f t="shared" si="17"/>
        <v>12.9</v>
      </c>
      <c r="N44" s="30">
        <f t="shared" si="18"/>
        <v>289</v>
      </c>
      <c r="O44" s="31">
        <v>12.5</v>
      </c>
      <c r="P44" s="32">
        <f t="shared" si="19"/>
        <v>12.8</v>
      </c>
    </row>
    <row r="45" spans="1:16" ht="14.25" customHeight="1">
      <c r="A45" s="26">
        <v>7.8</v>
      </c>
      <c r="B45" s="27">
        <f t="shared" si="10"/>
        <v>343</v>
      </c>
      <c r="C45" s="28">
        <v>5</v>
      </c>
      <c r="D45" s="29">
        <f t="shared" si="11"/>
        <v>19.100000000000001</v>
      </c>
      <c r="E45" s="30">
        <f t="shared" si="12"/>
        <v>293</v>
      </c>
      <c r="F45" s="31">
        <v>7.5</v>
      </c>
      <c r="G45" s="32">
        <f t="shared" si="13"/>
        <v>13</v>
      </c>
      <c r="H45" s="30">
        <f t="shared" si="14"/>
        <v>296</v>
      </c>
      <c r="I45" s="31">
        <v>7.5</v>
      </c>
      <c r="J45" s="32">
        <f t="shared" si="15"/>
        <v>13.2</v>
      </c>
      <c r="K45" s="30">
        <f t="shared" si="16"/>
        <v>296</v>
      </c>
      <c r="L45" s="31">
        <v>12.5</v>
      </c>
      <c r="M45" s="32">
        <f t="shared" si="17"/>
        <v>13.2</v>
      </c>
      <c r="N45" s="30">
        <f t="shared" si="18"/>
        <v>293</v>
      </c>
      <c r="O45" s="31">
        <v>12.5</v>
      </c>
      <c r="P45" s="32">
        <f t="shared" si="19"/>
        <v>13</v>
      </c>
    </row>
    <row r="46" spans="1:16" ht="14.25" customHeight="1">
      <c r="A46" s="26">
        <v>7.9</v>
      </c>
      <c r="B46" s="27">
        <f t="shared" si="10"/>
        <v>348</v>
      </c>
      <c r="C46" s="28">
        <v>5</v>
      </c>
      <c r="D46" s="29">
        <f t="shared" si="11"/>
        <v>19.3</v>
      </c>
      <c r="E46" s="30">
        <f t="shared" si="12"/>
        <v>298</v>
      </c>
      <c r="F46" s="31">
        <v>7.5</v>
      </c>
      <c r="G46" s="32">
        <f t="shared" si="13"/>
        <v>13.2</v>
      </c>
      <c r="H46" s="30">
        <f t="shared" si="14"/>
        <v>301</v>
      </c>
      <c r="I46" s="31">
        <v>7.5</v>
      </c>
      <c r="J46" s="32">
        <f t="shared" si="15"/>
        <v>13.4</v>
      </c>
      <c r="K46" s="30">
        <f t="shared" si="16"/>
        <v>301</v>
      </c>
      <c r="L46" s="31">
        <v>12.5</v>
      </c>
      <c r="M46" s="32">
        <f t="shared" si="17"/>
        <v>13.4</v>
      </c>
      <c r="N46" s="30">
        <f t="shared" si="18"/>
        <v>298</v>
      </c>
      <c r="O46" s="31">
        <v>12.5</v>
      </c>
      <c r="P46" s="32">
        <f t="shared" si="19"/>
        <v>13.2</v>
      </c>
    </row>
    <row r="47" spans="1:16" ht="14.25" customHeight="1">
      <c r="A47" s="26">
        <v>8</v>
      </c>
      <c r="B47" s="27">
        <f t="shared" si="10"/>
        <v>353</v>
      </c>
      <c r="C47" s="28">
        <v>5</v>
      </c>
      <c r="D47" s="29">
        <f t="shared" si="11"/>
        <v>19.600000000000001</v>
      </c>
      <c r="E47" s="30">
        <f t="shared" si="12"/>
        <v>303</v>
      </c>
      <c r="F47" s="31">
        <v>7.5</v>
      </c>
      <c r="G47" s="32">
        <f t="shared" si="13"/>
        <v>13.5</v>
      </c>
      <c r="H47" s="30">
        <f t="shared" si="14"/>
        <v>305</v>
      </c>
      <c r="I47" s="31">
        <v>7.5</v>
      </c>
      <c r="J47" s="32">
        <f t="shared" si="15"/>
        <v>13.6</v>
      </c>
      <c r="K47" s="30">
        <f t="shared" si="16"/>
        <v>305</v>
      </c>
      <c r="L47" s="31">
        <v>12.5</v>
      </c>
      <c r="M47" s="32">
        <f t="shared" si="17"/>
        <v>13.6</v>
      </c>
      <c r="N47" s="30">
        <f t="shared" si="18"/>
        <v>303</v>
      </c>
      <c r="O47" s="31">
        <v>12.5</v>
      </c>
      <c r="P47" s="32">
        <f t="shared" si="19"/>
        <v>13.5</v>
      </c>
    </row>
    <row r="48" spans="1:16" ht="14.25" customHeight="1">
      <c r="A48" s="26">
        <v>8.1</v>
      </c>
      <c r="B48" s="27">
        <f t="shared" si="10"/>
        <v>357</v>
      </c>
      <c r="C48" s="28">
        <v>5</v>
      </c>
      <c r="D48" s="29">
        <f t="shared" si="11"/>
        <v>19.8</v>
      </c>
      <c r="E48" s="30">
        <f t="shared" si="12"/>
        <v>307</v>
      </c>
      <c r="F48" s="31">
        <v>7.5</v>
      </c>
      <c r="G48" s="32">
        <f t="shared" si="13"/>
        <v>13.6</v>
      </c>
      <c r="H48" s="30">
        <f t="shared" si="14"/>
        <v>310</v>
      </c>
      <c r="I48" s="31">
        <v>7.5</v>
      </c>
      <c r="J48" s="32">
        <f t="shared" si="15"/>
        <v>13.8</v>
      </c>
      <c r="K48" s="30">
        <f t="shared" si="16"/>
        <v>310</v>
      </c>
      <c r="L48" s="31">
        <v>12.5</v>
      </c>
      <c r="M48" s="32">
        <f t="shared" si="17"/>
        <v>13.8</v>
      </c>
      <c r="N48" s="30">
        <f t="shared" si="18"/>
        <v>307</v>
      </c>
      <c r="O48" s="31">
        <v>12.5</v>
      </c>
      <c r="P48" s="32">
        <f t="shared" si="19"/>
        <v>13.6</v>
      </c>
    </row>
    <row r="49" spans="1:16" ht="14.25" customHeight="1">
      <c r="A49" s="26">
        <v>8.1999999999999993</v>
      </c>
      <c r="B49" s="27">
        <f t="shared" si="10"/>
        <v>362</v>
      </c>
      <c r="C49" s="28">
        <v>5</v>
      </c>
      <c r="D49" s="29">
        <f t="shared" si="11"/>
        <v>20.100000000000001</v>
      </c>
      <c r="E49" s="30">
        <f t="shared" si="12"/>
        <v>312</v>
      </c>
      <c r="F49" s="31">
        <v>7.5</v>
      </c>
      <c r="G49" s="32">
        <f t="shared" si="13"/>
        <v>13.9</v>
      </c>
      <c r="H49" s="30">
        <f t="shared" si="14"/>
        <v>314</v>
      </c>
      <c r="I49" s="31">
        <v>7.5</v>
      </c>
      <c r="J49" s="32">
        <f t="shared" si="15"/>
        <v>14</v>
      </c>
      <c r="K49" s="30">
        <f t="shared" si="16"/>
        <v>314</v>
      </c>
      <c r="L49" s="31">
        <v>12.5</v>
      </c>
      <c r="M49" s="32">
        <f t="shared" si="17"/>
        <v>14</v>
      </c>
      <c r="N49" s="30">
        <f t="shared" si="18"/>
        <v>312</v>
      </c>
      <c r="O49" s="31">
        <v>12.5</v>
      </c>
      <c r="P49" s="32">
        <f t="shared" si="19"/>
        <v>13.9</v>
      </c>
    </row>
    <row r="50" spans="1:16" ht="14.25" customHeight="1">
      <c r="A50" s="26">
        <v>8.3000000000000007</v>
      </c>
      <c r="B50" s="27">
        <f t="shared" si="10"/>
        <v>367</v>
      </c>
      <c r="C50" s="28">
        <v>5</v>
      </c>
      <c r="D50" s="29">
        <f t="shared" si="11"/>
        <v>20.399999999999999</v>
      </c>
      <c r="E50" s="30">
        <f t="shared" si="12"/>
        <v>317</v>
      </c>
      <c r="F50" s="31">
        <v>7.5</v>
      </c>
      <c r="G50" s="32">
        <f t="shared" si="13"/>
        <v>14.1</v>
      </c>
      <c r="H50" s="30">
        <f t="shared" si="14"/>
        <v>319</v>
      </c>
      <c r="I50" s="31">
        <v>7.5</v>
      </c>
      <c r="J50" s="32">
        <f t="shared" si="15"/>
        <v>14.2</v>
      </c>
      <c r="K50" s="30">
        <f t="shared" si="16"/>
        <v>319</v>
      </c>
      <c r="L50" s="31">
        <v>12.5</v>
      </c>
      <c r="M50" s="32">
        <f t="shared" si="17"/>
        <v>14.2</v>
      </c>
      <c r="N50" s="30">
        <f t="shared" si="18"/>
        <v>317</v>
      </c>
      <c r="O50" s="31">
        <v>12.5</v>
      </c>
      <c r="P50" s="32">
        <f t="shared" si="19"/>
        <v>14.1</v>
      </c>
    </row>
    <row r="51" spans="1:16" ht="14.25" customHeight="1">
      <c r="A51" s="26">
        <v>8.4</v>
      </c>
      <c r="B51" s="27">
        <f t="shared" si="10"/>
        <v>371</v>
      </c>
      <c r="C51" s="28">
        <v>5</v>
      </c>
      <c r="D51" s="29">
        <f t="shared" si="11"/>
        <v>20.6</v>
      </c>
      <c r="E51" s="30">
        <f t="shared" si="12"/>
        <v>321</v>
      </c>
      <c r="F51" s="31">
        <v>7.5</v>
      </c>
      <c r="G51" s="32">
        <f t="shared" si="13"/>
        <v>14.3</v>
      </c>
      <c r="H51" s="30">
        <f t="shared" si="14"/>
        <v>324</v>
      </c>
      <c r="I51" s="31">
        <v>7.5</v>
      </c>
      <c r="J51" s="32">
        <f t="shared" si="15"/>
        <v>14.4</v>
      </c>
      <c r="K51" s="30">
        <f t="shared" si="16"/>
        <v>324</v>
      </c>
      <c r="L51" s="31">
        <v>12.5</v>
      </c>
      <c r="M51" s="32">
        <f t="shared" si="17"/>
        <v>14.4</v>
      </c>
      <c r="N51" s="30">
        <f t="shared" si="18"/>
        <v>321</v>
      </c>
      <c r="O51" s="31">
        <v>12.5</v>
      </c>
      <c r="P51" s="32">
        <f t="shared" si="19"/>
        <v>14.3</v>
      </c>
    </row>
    <row r="52" spans="1:16" ht="14.25" customHeight="1">
      <c r="A52" s="26">
        <v>8.5</v>
      </c>
      <c r="B52" s="27">
        <f t="shared" si="10"/>
        <v>376</v>
      </c>
      <c r="C52" s="28">
        <v>5</v>
      </c>
      <c r="D52" s="29">
        <f t="shared" si="11"/>
        <v>20.9</v>
      </c>
      <c r="E52" s="30">
        <f t="shared" si="12"/>
        <v>326</v>
      </c>
      <c r="F52" s="31">
        <v>7.5</v>
      </c>
      <c r="G52" s="32">
        <f t="shared" si="13"/>
        <v>14.5</v>
      </c>
      <c r="H52" s="30">
        <f t="shared" si="14"/>
        <v>328</v>
      </c>
      <c r="I52" s="31">
        <v>7.5</v>
      </c>
      <c r="J52" s="32">
        <f t="shared" si="15"/>
        <v>14.6</v>
      </c>
      <c r="K52" s="30">
        <f t="shared" si="16"/>
        <v>328</v>
      </c>
      <c r="L52" s="31">
        <v>12.5</v>
      </c>
      <c r="M52" s="32">
        <f t="shared" si="17"/>
        <v>14.6</v>
      </c>
      <c r="N52" s="30">
        <f t="shared" si="18"/>
        <v>326</v>
      </c>
      <c r="O52" s="31">
        <v>12.5</v>
      </c>
      <c r="P52" s="32">
        <f t="shared" si="19"/>
        <v>14.5</v>
      </c>
    </row>
    <row r="53" spans="1:16" ht="14.25" customHeight="1">
      <c r="A53" s="26">
        <v>8.6</v>
      </c>
      <c r="B53" s="27">
        <f t="shared" si="10"/>
        <v>381</v>
      </c>
      <c r="C53" s="28">
        <v>5</v>
      </c>
      <c r="D53" s="29">
        <f t="shared" si="11"/>
        <v>21.2</v>
      </c>
      <c r="E53" s="30">
        <f t="shared" si="12"/>
        <v>331</v>
      </c>
      <c r="F53" s="31">
        <v>7.5</v>
      </c>
      <c r="G53" s="32">
        <f t="shared" si="13"/>
        <v>14.7</v>
      </c>
      <c r="H53" s="30">
        <f t="shared" si="14"/>
        <v>333</v>
      </c>
      <c r="I53" s="31">
        <v>7.5</v>
      </c>
      <c r="J53" s="32">
        <f t="shared" si="15"/>
        <v>14.8</v>
      </c>
      <c r="K53" s="30">
        <f t="shared" si="16"/>
        <v>333</v>
      </c>
      <c r="L53" s="31">
        <v>12.5</v>
      </c>
      <c r="M53" s="32">
        <f t="shared" si="17"/>
        <v>14.8</v>
      </c>
      <c r="N53" s="30">
        <f t="shared" si="18"/>
        <v>331</v>
      </c>
      <c r="O53" s="31">
        <v>12.5</v>
      </c>
      <c r="P53" s="32">
        <f t="shared" si="19"/>
        <v>14.7</v>
      </c>
    </row>
    <row r="54" spans="1:16" ht="14.25" customHeight="1">
      <c r="A54" s="26">
        <v>8.6999999999999993</v>
      </c>
      <c r="B54" s="27">
        <f t="shared" si="10"/>
        <v>385</v>
      </c>
      <c r="C54" s="28">
        <v>5</v>
      </c>
      <c r="D54" s="29">
        <f t="shared" si="11"/>
        <v>21.4</v>
      </c>
      <c r="E54" s="30">
        <f t="shared" si="12"/>
        <v>335</v>
      </c>
      <c r="F54" s="31">
        <v>7.5</v>
      </c>
      <c r="G54" s="32">
        <f t="shared" si="13"/>
        <v>14.9</v>
      </c>
      <c r="H54" s="30">
        <f t="shared" si="14"/>
        <v>338</v>
      </c>
      <c r="I54" s="31">
        <v>7.5</v>
      </c>
      <c r="J54" s="32">
        <f t="shared" si="15"/>
        <v>15</v>
      </c>
      <c r="K54" s="30">
        <f t="shared" si="16"/>
        <v>338</v>
      </c>
      <c r="L54" s="31">
        <v>12.5</v>
      </c>
      <c r="M54" s="32">
        <f t="shared" si="17"/>
        <v>15</v>
      </c>
      <c r="N54" s="30">
        <f t="shared" si="18"/>
        <v>335</v>
      </c>
      <c r="O54" s="31">
        <v>12.5</v>
      </c>
      <c r="P54" s="32">
        <f t="shared" si="19"/>
        <v>14.9</v>
      </c>
    </row>
    <row r="55" spans="1:16" ht="14.25" customHeight="1">
      <c r="A55" s="26">
        <v>8.8000000000000007</v>
      </c>
      <c r="B55" s="27">
        <f t="shared" si="10"/>
        <v>390</v>
      </c>
      <c r="C55" s="28">
        <v>5</v>
      </c>
      <c r="D55" s="29">
        <f t="shared" si="11"/>
        <v>21.7</v>
      </c>
      <c r="E55" s="30">
        <f t="shared" si="12"/>
        <v>340</v>
      </c>
      <c r="F55" s="31">
        <v>7.5</v>
      </c>
      <c r="G55" s="32">
        <f t="shared" si="13"/>
        <v>15.1</v>
      </c>
      <c r="H55" s="30">
        <f t="shared" si="14"/>
        <v>342</v>
      </c>
      <c r="I55" s="31">
        <v>7.5</v>
      </c>
      <c r="J55" s="32">
        <f t="shared" si="15"/>
        <v>15.2</v>
      </c>
      <c r="K55" s="30">
        <f t="shared" si="16"/>
        <v>342</v>
      </c>
      <c r="L55" s="31">
        <v>12.5</v>
      </c>
      <c r="M55" s="32">
        <f t="shared" si="17"/>
        <v>15.2</v>
      </c>
      <c r="N55" s="30">
        <f t="shared" si="18"/>
        <v>340</v>
      </c>
      <c r="O55" s="31">
        <v>12.5</v>
      </c>
      <c r="P55" s="32">
        <f t="shared" si="19"/>
        <v>15.1</v>
      </c>
    </row>
    <row r="56" spans="1:16" ht="14.25" customHeight="1">
      <c r="A56" s="26">
        <v>8.9</v>
      </c>
      <c r="B56" s="27">
        <f t="shared" si="10"/>
        <v>394</v>
      </c>
      <c r="C56" s="28">
        <v>5</v>
      </c>
      <c r="D56" s="29">
        <f t="shared" si="11"/>
        <v>21.9</v>
      </c>
      <c r="E56" s="30">
        <f t="shared" si="12"/>
        <v>344</v>
      </c>
      <c r="F56" s="31">
        <v>7.5</v>
      </c>
      <c r="G56" s="32">
        <f t="shared" si="13"/>
        <v>15.3</v>
      </c>
      <c r="H56" s="30">
        <f t="shared" si="14"/>
        <v>347</v>
      </c>
      <c r="I56" s="31">
        <v>7.5</v>
      </c>
      <c r="J56" s="32">
        <f t="shared" si="15"/>
        <v>15.4</v>
      </c>
      <c r="K56" s="30">
        <f t="shared" si="16"/>
        <v>347</v>
      </c>
      <c r="L56" s="31">
        <v>12.5</v>
      </c>
      <c r="M56" s="32">
        <f t="shared" si="17"/>
        <v>15.4</v>
      </c>
      <c r="N56" s="30">
        <f t="shared" si="18"/>
        <v>344</v>
      </c>
      <c r="O56" s="31">
        <v>12.5</v>
      </c>
      <c r="P56" s="32">
        <f t="shared" si="19"/>
        <v>15.3</v>
      </c>
    </row>
    <row r="57" spans="1:16" ht="14.25" customHeight="1">
      <c r="A57" s="26">
        <v>9</v>
      </c>
      <c r="B57" s="27">
        <f t="shared" si="10"/>
        <v>399</v>
      </c>
      <c r="C57" s="28">
        <v>5</v>
      </c>
      <c r="D57" s="29">
        <f t="shared" si="11"/>
        <v>22.2</v>
      </c>
      <c r="E57" s="30">
        <f t="shared" si="12"/>
        <v>349</v>
      </c>
      <c r="F57" s="31">
        <v>7.5</v>
      </c>
      <c r="G57" s="32">
        <f t="shared" si="13"/>
        <v>15.5</v>
      </c>
      <c r="H57" s="30">
        <f t="shared" si="14"/>
        <v>352</v>
      </c>
      <c r="I57" s="31">
        <v>7.5</v>
      </c>
      <c r="J57" s="32">
        <f t="shared" si="15"/>
        <v>15.6</v>
      </c>
      <c r="K57" s="30">
        <f t="shared" si="16"/>
        <v>352</v>
      </c>
      <c r="L57" s="31">
        <v>12.5</v>
      </c>
      <c r="M57" s="32">
        <f t="shared" si="17"/>
        <v>15.6</v>
      </c>
      <c r="N57" s="30">
        <f t="shared" si="18"/>
        <v>349</v>
      </c>
      <c r="O57" s="31">
        <v>12.5</v>
      </c>
      <c r="P57" s="32">
        <f t="shared" si="19"/>
        <v>15.5</v>
      </c>
    </row>
    <row r="58" spans="1:16" ht="14.25" customHeight="1">
      <c r="A58" s="26">
        <v>9.1</v>
      </c>
      <c r="B58" s="27">
        <f t="shared" si="10"/>
        <v>404</v>
      </c>
      <c r="C58" s="28">
        <v>5</v>
      </c>
      <c r="D58" s="29">
        <f t="shared" si="11"/>
        <v>22.4</v>
      </c>
      <c r="E58" s="30">
        <f t="shared" si="12"/>
        <v>354</v>
      </c>
      <c r="F58" s="31">
        <v>7.5</v>
      </c>
      <c r="G58" s="32">
        <f t="shared" si="13"/>
        <v>15.7</v>
      </c>
      <c r="H58" s="30">
        <f t="shared" si="14"/>
        <v>356</v>
      </c>
      <c r="I58" s="31">
        <v>7.5</v>
      </c>
      <c r="J58" s="32">
        <f t="shared" si="15"/>
        <v>15.8</v>
      </c>
      <c r="K58" s="30">
        <f t="shared" si="16"/>
        <v>356</v>
      </c>
      <c r="L58" s="31">
        <v>12.5</v>
      </c>
      <c r="M58" s="32">
        <f t="shared" si="17"/>
        <v>15.8</v>
      </c>
      <c r="N58" s="30">
        <f t="shared" si="18"/>
        <v>354</v>
      </c>
      <c r="O58" s="31">
        <v>12.5</v>
      </c>
      <c r="P58" s="32">
        <f t="shared" si="19"/>
        <v>15.7</v>
      </c>
    </row>
    <row r="59" spans="1:16" ht="14.25" customHeight="1">
      <c r="A59" s="26">
        <v>9.1999999999999993</v>
      </c>
      <c r="B59" s="27">
        <f t="shared" si="10"/>
        <v>408</v>
      </c>
      <c r="C59" s="28">
        <v>5</v>
      </c>
      <c r="D59" s="29">
        <f t="shared" si="11"/>
        <v>22.7</v>
      </c>
      <c r="E59" s="30">
        <f t="shared" si="12"/>
        <v>358</v>
      </c>
      <c r="F59" s="31">
        <v>7.5</v>
      </c>
      <c r="G59" s="32">
        <f t="shared" si="13"/>
        <v>15.9</v>
      </c>
      <c r="H59" s="30">
        <f t="shared" si="14"/>
        <v>361</v>
      </c>
      <c r="I59" s="31">
        <v>7.5</v>
      </c>
      <c r="J59" s="32">
        <f t="shared" si="15"/>
        <v>16</v>
      </c>
      <c r="K59" s="30">
        <f t="shared" si="16"/>
        <v>361</v>
      </c>
      <c r="L59" s="31">
        <v>12.5</v>
      </c>
      <c r="M59" s="32">
        <f t="shared" si="17"/>
        <v>16</v>
      </c>
      <c r="N59" s="30">
        <f t="shared" si="18"/>
        <v>358</v>
      </c>
      <c r="O59" s="31">
        <v>12.5</v>
      </c>
      <c r="P59" s="32">
        <f t="shared" si="19"/>
        <v>15.9</v>
      </c>
    </row>
    <row r="60" spans="1:16" ht="14.25" customHeight="1">
      <c r="A60" s="26">
        <v>9.3000000000000007</v>
      </c>
      <c r="B60" s="27">
        <f t="shared" si="10"/>
        <v>413</v>
      </c>
      <c r="C60" s="28">
        <v>5</v>
      </c>
      <c r="D60" s="29">
        <f t="shared" si="11"/>
        <v>22.9</v>
      </c>
      <c r="E60" s="30">
        <f t="shared" si="12"/>
        <v>363</v>
      </c>
      <c r="F60" s="31">
        <v>7.5</v>
      </c>
      <c r="G60" s="32">
        <f t="shared" si="13"/>
        <v>16.100000000000001</v>
      </c>
      <c r="H60" s="30">
        <f t="shared" si="14"/>
        <v>366</v>
      </c>
      <c r="I60" s="31">
        <v>7.5</v>
      </c>
      <c r="J60" s="32">
        <f t="shared" si="15"/>
        <v>16.3</v>
      </c>
      <c r="K60" s="30">
        <f t="shared" si="16"/>
        <v>366</v>
      </c>
      <c r="L60" s="31">
        <v>12.5</v>
      </c>
      <c r="M60" s="32">
        <f t="shared" si="17"/>
        <v>16.3</v>
      </c>
      <c r="N60" s="30">
        <f t="shared" si="18"/>
        <v>363</v>
      </c>
      <c r="O60" s="31">
        <v>12.5</v>
      </c>
      <c r="P60" s="32">
        <f t="shared" si="19"/>
        <v>16.100000000000001</v>
      </c>
    </row>
    <row r="61" spans="1:16" ht="14.25" customHeight="1">
      <c r="A61" s="26">
        <v>9.4</v>
      </c>
      <c r="B61" s="27">
        <f t="shared" si="10"/>
        <v>418</v>
      </c>
      <c r="C61" s="28">
        <v>5</v>
      </c>
      <c r="D61" s="29">
        <f t="shared" si="11"/>
        <v>23.2</v>
      </c>
      <c r="E61" s="30">
        <f t="shared" si="12"/>
        <v>368</v>
      </c>
      <c r="F61" s="31">
        <v>7.5</v>
      </c>
      <c r="G61" s="32">
        <f t="shared" si="13"/>
        <v>16.399999999999999</v>
      </c>
      <c r="H61" s="30">
        <f t="shared" si="14"/>
        <v>370</v>
      </c>
      <c r="I61" s="31">
        <v>7.5</v>
      </c>
      <c r="J61" s="32">
        <f t="shared" si="15"/>
        <v>16.399999999999999</v>
      </c>
      <c r="K61" s="30">
        <f t="shared" si="16"/>
        <v>370</v>
      </c>
      <c r="L61" s="31">
        <v>12.5</v>
      </c>
      <c r="M61" s="32">
        <f t="shared" si="17"/>
        <v>16.399999999999999</v>
      </c>
      <c r="N61" s="30">
        <f t="shared" si="18"/>
        <v>368</v>
      </c>
      <c r="O61" s="31">
        <v>12.5</v>
      </c>
      <c r="P61" s="32">
        <f t="shared" si="19"/>
        <v>16.399999999999999</v>
      </c>
    </row>
    <row r="62" spans="1:16" ht="14.25" customHeight="1">
      <c r="A62" s="26">
        <v>9.5</v>
      </c>
      <c r="B62" s="27">
        <f t="shared" si="10"/>
        <v>422</v>
      </c>
      <c r="C62" s="28">
        <v>5</v>
      </c>
      <c r="D62" s="29">
        <f t="shared" si="11"/>
        <v>23.4</v>
      </c>
      <c r="E62" s="30">
        <f t="shared" si="12"/>
        <v>372</v>
      </c>
      <c r="F62" s="31">
        <v>7.5</v>
      </c>
      <c r="G62" s="32">
        <f t="shared" si="13"/>
        <v>16.5</v>
      </c>
      <c r="H62" s="30">
        <f t="shared" si="14"/>
        <v>375</v>
      </c>
      <c r="I62" s="31">
        <v>7.5</v>
      </c>
      <c r="J62" s="32">
        <f t="shared" si="15"/>
        <v>16.7</v>
      </c>
      <c r="K62" s="30">
        <f t="shared" si="16"/>
        <v>375</v>
      </c>
      <c r="L62" s="31">
        <v>12.5</v>
      </c>
      <c r="M62" s="32">
        <f t="shared" si="17"/>
        <v>16.7</v>
      </c>
      <c r="N62" s="30">
        <f t="shared" si="18"/>
        <v>372</v>
      </c>
      <c r="O62" s="31">
        <v>12.5</v>
      </c>
      <c r="P62" s="32">
        <f t="shared" si="19"/>
        <v>16.5</v>
      </c>
    </row>
    <row r="63" spans="1:16" ht="14.25" customHeight="1">
      <c r="A63" s="26">
        <v>9.6</v>
      </c>
      <c r="B63" s="27">
        <f t="shared" si="10"/>
        <v>427</v>
      </c>
      <c r="C63" s="28">
        <v>5</v>
      </c>
      <c r="D63" s="29">
        <f t="shared" si="11"/>
        <v>23.7</v>
      </c>
      <c r="E63" s="30">
        <f t="shared" si="12"/>
        <v>377</v>
      </c>
      <c r="F63" s="31">
        <v>7.5</v>
      </c>
      <c r="G63" s="32">
        <f t="shared" si="13"/>
        <v>16.8</v>
      </c>
      <c r="H63" s="30">
        <f t="shared" si="14"/>
        <v>379</v>
      </c>
      <c r="I63" s="31">
        <v>7.5</v>
      </c>
      <c r="J63" s="32">
        <f t="shared" si="15"/>
        <v>16.8</v>
      </c>
      <c r="K63" s="30">
        <f t="shared" si="16"/>
        <v>379</v>
      </c>
      <c r="L63" s="31">
        <v>12.5</v>
      </c>
      <c r="M63" s="32">
        <f t="shared" si="17"/>
        <v>16.8</v>
      </c>
      <c r="N63" s="30">
        <f t="shared" si="18"/>
        <v>377</v>
      </c>
      <c r="O63" s="31">
        <v>12.5</v>
      </c>
      <c r="P63" s="32">
        <f t="shared" si="19"/>
        <v>16.8</v>
      </c>
    </row>
    <row r="64" spans="1:16" ht="14.25" customHeight="1">
      <c r="A64" s="26">
        <v>9.6999999999999993</v>
      </c>
      <c r="B64" s="27">
        <f t="shared" si="10"/>
        <v>432</v>
      </c>
      <c r="C64" s="28">
        <v>5</v>
      </c>
      <c r="D64" s="29">
        <f t="shared" si="11"/>
        <v>24</v>
      </c>
      <c r="E64" s="30">
        <f t="shared" si="12"/>
        <v>382</v>
      </c>
      <c r="F64" s="31">
        <v>7.5</v>
      </c>
      <c r="G64" s="32">
        <f t="shared" si="13"/>
        <v>17</v>
      </c>
      <c r="H64" s="30">
        <f t="shared" si="14"/>
        <v>384</v>
      </c>
      <c r="I64" s="31">
        <v>7.5</v>
      </c>
      <c r="J64" s="32">
        <f t="shared" si="15"/>
        <v>17.100000000000001</v>
      </c>
      <c r="K64" s="30">
        <f t="shared" si="16"/>
        <v>384</v>
      </c>
      <c r="L64" s="31">
        <v>12.5</v>
      </c>
      <c r="M64" s="32">
        <f t="shared" si="17"/>
        <v>17.100000000000001</v>
      </c>
      <c r="N64" s="30">
        <f t="shared" si="18"/>
        <v>382</v>
      </c>
      <c r="O64" s="31">
        <v>12.5</v>
      </c>
      <c r="P64" s="32">
        <f t="shared" si="19"/>
        <v>17</v>
      </c>
    </row>
    <row r="65" spans="1:16" ht="14.25" customHeight="1">
      <c r="A65" s="26">
        <v>9.8000000000000007</v>
      </c>
      <c r="B65" s="27">
        <f t="shared" si="10"/>
        <v>436</v>
      </c>
      <c r="C65" s="28">
        <v>5</v>
      </c>
      <c r="D65" s="29">
        <f t="shared" si="11"/>
        <v>24.2</v>
      </c>
      <c r="E65" s="30">
        <f t="shared" si="12"/>
        <v>386</v>
      </c>
      <c r="F65" s="31">
        <v>7.5</v>
      </c>
      <c r="G65" s="32">
        <f t="shared" si="13"/>
        <v>17.2</v>
      </c>
      <c r="H65" s="30">
        <f t="shared" si="14"/>
        <v>389</v>
      </c>
      <c r="I65" s="31">
        <v>7.5</v>
      </c>
      <c r="J65" s="32">
        <f t="shared" si="15"/>
        <v>17.3</v>
      </c>
      <c r="K65" s="30">
        <f t="shared" si="16"/>
        <v>389</v>
      </c>
      <c r="L65" s="31">
        <v>12.5</v>
      </c>
      <c r="M65" s="32">
        <f t="shared" si="17"/>
        <v>17.3</v>
      </c>
      <c r="N65" s="30">
        <f t="shared" si="18"/>
        <v>386</v>
      </c>
      <c r="O65" s="31">
        <v>12.5</v>
      </c>
      <c r="P65" s="32">
        <f t="shared" si="19"/>
        <v>17.2</v>
      </c>
    </row>
    <row r="66" spans="1:16" ht="14.25" customHeight="1">
      <c r="A66" s="26">
        <v>9.9</v>
      </c>
      <c r="B66" s="27">
        <f t="shared" si="10"/>
        <v>441</v>
      </c>
      <c r="C66" s="28">
        <v>5</v>
      </c>
      <c r="D66" s="29">
        <f t="shared" si="11"/>
        <v>24.5</v>
      </c>
      <c r="E66" s="30">
        <f t="shared" si="12"/>
        <v>391</v>
      </c>
      <c r="F66" s="31">
        <v>7.5</v>
      </c>
      <c r="G66" s="32">
        <f t="shared" si="13"/>
        <v>17.399999999999999</v>
      </c>
      <c r="H66" s="30">
        <f t="shared" si="14"/>
        <v>393</v>
      </c>
      <c r="I66" s="31">
        <v>7.5</v>
      </c>
      <c r="J66" s="32">
        <f t="shared" si="15"/>
        <v>17.5</v>
      </c>
      <c r="K66" s="30">
        <f t="shared" si="16"/>
        <v>393</v>
      </c>
      <c r="L66" s="31">
        <v>12.5</v>
      </c>
      <c r="M66" s="32">
        <f t="shared" si="17"/>
        <v>17.5</v>
      </c>
      <c r="N66" s="30">
        <f t="shared" si="18"/>
        <v>391</v>
      </c>
      <c r="O66" s="31">
        <v>12.5</v>
      </c>
      <c r="P66" s="32">
        <f t="shared" si="19"/>
        <v>17.399999999999999</v>
      </c>
    </row>
    <row r="67" spans="1:16" ht="14.25" customHeight="1">
      <c r="A67" s="26">
        <v>10</v>
      </c>
      <c r="B67" s="27">
        <f t="shared" si="10"/>
        <v>446</v>
      </c>
      <c r="C67" s="28">
        <v>5</v>
      </c>
      <c r="D67" s="29">
        <f t="shared" si="11"/>
        <v>24.8</v>
      </c>
      <c r="E67" s="30">
        <f t="shared" si="12"/>
        <v>396</v>
      </c>
      <c r="F67" s="31">
        <v>7.5</v>
      </c>
      <c r="G67" s="32">
        <f t="shared" si="13"/>
        <v>17.600000000000001</v>
      </c>
      <c r="H67" s="30">
        <f t="shared" si="14"/>
        <v>398</v>
      </c>
      <c r="I67" s="31">
        <v>7.5</v>
      </c>
      <c r="J67" s="32">
        <f t="shared" si="15"/>
        <v>17.7</v>
      </c>
      <c r="K67" s="30">
        <f t="shared" si="16"/>
        <v>398</v>
      </c>
      <c r="L67" s="31">
        <v>12.5</v>
      </c>
      <c r="M67" s="32">
        <f t="shared" si="17"/>
        <v>17.7</v>
      </c>
      <c r="N67" s="30">
        <f t="shared" si="18"/>
        <v>396</v>
      </c>
      <c r="O67" s="31">
        <v>12.5</v>
      </c>
      <c r="P67" s="32">
        <f t="shared" si="19"/>
        <v>17.600000000000001</v>
      </c>
    </row>
    <row r="68" spans="1:16" ht="14.25" customHeight="1">
      <c r="A68" s="26">
        <v>10.1</v>
      </c>
      <c r="B68" s="27">
        <f t="shared" si="10"/>
        <v>450</v>
      </c>
      <c r="C68" s="28">
        <v>5</v>
      </c>
      <c r="D68" s="29">
        <f t="shared" si="11"/>
        <v>25</v>
      </c>
      <c r="E68" s="30">
        <f t="shared" si="12"/>
        <v>400</v>
      </c>
      <c r="F68" s="31">
        <v>7.5</v>
      </c>
      <c r="G68" s="32">
        <f t="shared" si="13"/>
        <v>17.8</v>
      </c>
      <c r="H68" s="30">
        <f t="shared" si="14"/>
        <v>403</v>
      </c>
      <c r="I68" s="31">
        <v>7.5</v>
      </c>
      <c r="J68" s="32">
        <f t="shared" si="15"/>
        <v>17.899999999999999</v>
      </c>
      <c r="K68" s="30">
        <f t="shared" si="16"/>
        <v>403</v>
      </c>
      <c r="L68" s="31">
        <v>12.5</v>
      </c>
      <c r="M68" s="32">
        <f t="shared" si="17"/>
        <v>17.899999999999999</v>
      </c>
      <c r="N68" s="30">
        <f t="shared" si="18"/>
        <v>400</v>
      </c>
      <c r="O68" s="31">
        <v>12.5</v>
      </c>
      <c r="P68" s="32">
        <f t="shared" si="19"/>
        <v>17.8</v>
      </c>
    </row>
    <row r="69" spans="1:16" ht="14.25" customHeight="1">
      <c r="A69" s="26">
        <v>10.199999999999999</v>
      </c>
      <c r="B69" s="27">
        <f t="shared" si="10"/>
        <v>455</v>
      </c>
      <c r="C69" s="28">
        <v>5</v>
      </c>
      <c r="D69" s="29">
        <f t="shared" si="11"/>
        <v>25.3</v>
      </c>
      <c r="E69" s="30">
        <f t="shared" si="12"/>
        <v>405</v>
      </c>
      <c r="F69" s="31">
        <v>7.5</v>
      </c>
      <c r="G69" s="32">
        <f t="shared" si="13"/>
        <v>18</v>
      </c>
      <c r="H69" s="30">
        <f t="shared" si="14"/>
        <v>407</v>
      </c>
      <c r="I69" s="31">
        <v>7.5</v>
      </c>
      <c r="J69" s="32">
        <f t="shared" si="15"/>
        <v>18.100000000000001</v>
      </c>
      <c r="K69" s="30">
        <f t="shared" si="16"/>
        <v>407</v>
      </c>
      <c r="L69" s="31">
        <v>12.5</v>
      </c>
      <c r="M69" s="32">
        <f t="shared" si="17"/>
        <v>18.100000000000001</v>
      </c>
      <c r="N69" s="30">
        <f t="shared" si="18"/>
        <v>405</v>
      </c>
      <c r="O69" s="31">
        <v>12.5</v>
      </c>
      <c r="P69" s="32">
        <f t="shared" si="19"/>
        <v>18</v>
      </c>
    </row>
    <row r="70" spans="1:16" ht="14.25" customHeight="1">
      <c r="A70" s="26">
        <v>10.3</v>
      </c>
      <c r="B70" s="27">
        <f t="shared" si="10"/>
        <v>459</v>
      </c>
      <c r="C70" s="28">
        <v>5</v>
      </c>
      <c r="D70" s="29">
        <f t="shared" si="11"/>
        <v>25.5</v>
      </c>
      <c r="E70" s="30">
        <f t="shared" si="12"/>
        <v>409</v>
      </c>
      <c r="F70" s="31">
        <v>7.5</v>
      </c>
      <c r="G70" s="32">
        <f t="shared" si="13"/>
        <v>18.2</v>
      </c>
      <c r="H70" s="30">
        <f t="shared" si="14"/>
        <v>412</v>
      </c>
      <c r="I70" s="31">
        <v>7.5</v>
      </c>
      <c r="J70" s="32">
        <f t="shared" si="15"/>
        <v>18.3</v>
      </c>
      <c r="K70" s="30">
        <f t="shared" si="16"/>
        <v>412</v>
      </c>
      <c r="L70" s="31">
        <v>12.5</v>
      </c>
      <c r="M70" s="32">
        <f t="shared" si="17"/>
        <v>18.3</v>
      </c>
      <c r="N70" s="30">
        <f t="shared" si="18"/>
        <v>409</v>
      </c>
      <c r="O70" s="31">
        <v>12.5</v>
      </c>
      <c r="P70" s="32">
        <f t="shared" si="19"/>
        <v>18.2</v>
      </c>
    </row>
    <row r="71" spans="1:16" ht="14.25" customHeight="1">
      <c r="A71" s="26">
        <v>10.4</v>
      </c>
      <c r="B71" s="27">
        <f t="shared" ref="B71:B77" si="20">ROUND((A71*92.8-152+115)*0.5,0)</f>
        <v>464</v>
      </c>
      <c r="C71" s="28">
        <v>5</v>
      </c>
      <c r="D71" s="29">
        <f t="shared" ref="D71:D77" si="21">ROUND(B71*0.5/9,1)</f>
        <v>25.8</v>
      </c>
      <c r="E71" s="30">
        <f t="shared" ref="E71:E77" si="22">ROUND((A71*92.8-152+15)*0.5,0)</f>
        <v>414</v>
      </c>
      <c r="F71" s="31">
        <v>7.5</v>
      </c>
      <c r="G71" s="32">
        <f t="shared" ref="G71:G77" si="23">ROUND(E71*0.4/9,1)</f>
        <v>18.399999999999999</v>
      </c>
      <c r="H71" s="30">
        <f t="shared" ref="H71:H77" si="24">ROUND((A71*92.8-152+20)*0.5,0)</f>
        <v>417</v>
      </c>
      <c r="I71" s="31">
        <v>7.5</v>
      </c>
      <c r="J71" s="32">
        <f t="shared" ref="J71:J77" si="25">ROUND(H71*0.4/9,1)</f>
        <v>18.5</v>
      </c>
      <c r="K71" s="30">
        <f t="shared" ref="K71:K77" si="26">ROUND((A71*92.8-152+20)*0.5,0)</f>
        <v>417</v>
      </c>
      <c r="L71" s="31">
        <v>12.5</v>
      </c>
      <c r="M71" s="32">
        <f t="shared" ref="M71:M77" si="27">ROUND(K71*0.4/9,1)</f>
        <v>18.5</v>
      </c>
      <c r="N71" s="30">
        <f t="shared" ref="N71:N77" si="28">ROUND((A71*92.8-152+15)*0.5,0)</f>
        <v>414</v>
      </c>
      <c r="O71" s="31">
        <v>12.5</v>
      </c>
      <c r="P71" s="32">
        <f t="shared" ref="P71:P77" si="29">ROUND(N71*0.4/9,1)</f>
        <v>18.399999999999999</v>
      </c>
    </row>
    <row r="72" spans="1:16" ht="14.25" customHeight="1">
      <c r="A72" s="26">
        <v>10.5</v>
      </c>
      <c r="B72" s="27">
        <f t="shared" si="20"/>
        <v>469</v>
      </c>
      <c r="C72" s="28">
        <v>5</v>
      </c>
      <c r="D72" s="29">
        <f t="shared" si="21"/>
        <v>26.1</v>
      </c>
      <c r="E72" s="30">
        <f t="shared" si="22"/>
        <v>419</v>
      </c>
      <c r="F72" s="31">
        <v>7.5</v>
      </c>
      <c r="G72" s="32">
        <f t="shared" si="23"/>
        <v>18.600000000000001</v>
      </c>
      <c r="H72" s="30">
        <f t="shared" si="24"/>
        <v>421</v>
      </c>
      <c r="I72" s="31">
        <v>7.5</v>
      </c>
      <c r="J72" s="32">
        <f t="shared" si="25"/>
        <v>18.7</v>
      </c>
      <c r="K72" s="30">
        <f t="shared" si="26"/>
        <v>421</v>
      </c>
      <c r="L72" s="31">
        <v>12.5</v>
      </c>
      <c r="M72" s="32">
        <f t="shared" si="27"/>
        <v>18.7</v>
      </c>
      <c r="N72" s="30">
        <f t="shared" si="28"/>
        <v>419</v>
      </c>
      <c r="O72" s="31">
        <v>12.5</v>
      </c>
      <c r="P72" s="32">
        <f t="shared" si="29"/>
        <v>18.600000000000001</v>
      </c>
    </row>
    <row r="73" spans="1:16" ht="14.25" customHeight="1">
      <c r="A73" s="26">
        <v>10.6</v>
      </c>
      <c r="B73" s="27">
        <f t="shared" si="20"/>
        <v>473</v>
      </c>
      <c r="C73" s="28">
        <v>5</v>
      </c>
      <c r="D73" s="29">
        <f t="shared" si="21"/>
        <v>26.3</v>
      </c>
      <c r="E73" s="30">
        <f t="shared" si="22"/>
        <v>423</v>
      </c>
      <c r="F73" s="31">
        <v>7.5</v>
      </c>
      <c r="G73" s="32">
        <f t="shared" si="23"/>
        <v>18.8</v>
      </c>
      <c r="H73" s="30">
        <f t="shared" si="24"/>
        <v>426</v>
      </c>
      <c r="I73" s="31">
        <v>7.5</v>
      </c>
      <c r="J73" s="32">
        <f t="shared" si="25"/>
        <v>18.899999999999999</v>
      </c>
      <c r="K73" s="30">
        <f t="shared" si="26"/>
        <v>426</v>
      </c>
      <c r="L73" s="31">
        <v>12.5</v>
      </c>
      <c r="M73" s="32">
        <f t="shared" si="27"/>
        <v>18.899999999999999</v>
      </c>
      <c r="N73" s="30">
        <f t="shared" si="28"/>
        <v>423</v>
      </c>
      <c r="O73" s="31">
        <v>12.5</v>
      </c>
      <c r="P73" s="32">
        <f t="shared" si="29"/>
        <v>18.8</v>
      </c>
    </row>
    <row r="74" spans="1:16" ht="14.25" customHeight="1">
      <c r="A74" s="26">
        <v>10.7</v>
      </c>
      <c r="B74" s="27">
        <f t="shared" si="20"/>
        <v>478</v>
      </c>
      <c r="C74" s="28">
        <v>5</v>
      </c>
      <c r="D74" s="29">
        <f t="shared" si="21"/>
        <v>26.6</v>
      </c>
      <c r="E74" s="30">
        <f t="shared" si="22"/>
        <v>428</v>
      </c>
      <c r="F74" s="31">
        <v>7.5</v>
      </c>
      <c r="G74" s="32">
        <f t="shared" si="23"/>
        <v>19</v>
      </c>
      <c r="H74" s="30">
        <f t="shared" si="24"/>
        <v>430</v>
      </c>
      <c r="I74" s="31">
        <v>7.5</v>
      </c>
      <c r="J74" s="32">
        <f t="shared" si="25"/>
        <v>19.100000000000001</v>
      </c>
      <c r="K74" s="30">
        <f t="shared" si="26"/>
        <v>430</v>
      </c>
      <c r="L74" s="31">
        <v>12.5</v>
      </c>
      <c r="M74" s="32">
        <f t="shared" si="27"/>
        <v>19.100000000000001</v>
      </c>
      <c r="N74" s="30">
        <f t="shared" si="28"/>
        <v>428</v>
      </c>
      <c r="O74" s="31">
        <v>12.5</v>
      </c>
      <c r="P74" s="32">
        <f t="shared" si="29"/>
        <v>19</v>
      </c>
    </row>
    <row r="75" spans="1:16" ht="14.25" customHeight="1">
      <c r="A75" s="26">
        <v>10.8</v>
      </c>
      <c r="B75" s="27">
        <f t="shared" si="20"/>
        <v>483</v>
      </c>
      <c r="C75" s="28">
        <v>5</v>
      </c>
      <c r="D75" s="29">
        <f t="shared" si="21"/>
        <v>26.8</v>
      </c>
      <c r="E75" s="30">
        <f t="shared" si="22"/>
        <v>433</v>
      </c>
      <c r="F75" s="31">
        <v>7.5</v>
      </c>
      <c r="G75" s="32">
        <f t="shared" si="23"/>
        <v>19.2</v>
      </c>
      <c r="H75" s="30">
        <f t="shared" si="24"/>
        <v>435</v>
      </c>
      <c r="I75" s="31">
        <v>7.5</v>
      </c>
      <c r="J75" s="32">
        <f t="shared" si="25"/>
        <v>19.3</v>
      </c>
      <c r="K75" s="30">
        <f t="shared" si="26"/>
        <v>435</v>
      </c>
      <c r="L75" s="31">
        <v>12.5</v>
      </c>
      <c r="M75" s="32">
        <f t="shared" si="27"/>
        <v>19.3</v>
      </c>
      <c r="N75" s="30">
        <f t="shared" si="28"/>
        <v>433</v>
      </c>
      <c r="O75" s="31">
        <v>12.5</v>
      </c>
      <c r="P75" s="32">
        <f t="shared" si="29"/>
        <v>19.2</v>
      </c>
    </row>
    <row r="76" spans="1:16" ht="14.25" customHeight="1">
      <c r="A76" s="26">
        <v>10.9</v>
      </c>
      <c r="B76" s="27">
        <f t="shared" si="20"/>
        <v>487</v>
      </c>
      <c r="C76" s="28">
        <v>5</v>
      </c>
      <c r="D76" s="29">
        <f t="shared" si="21"/>
        <v>27.1</v>
      </c>
      <c r="E76" s="30">
        <f t="shared" si="22"/>
        <v>437</v>
      </c>
      <c r="F76" s="31">
        <v>7.5</v>
      </c>
      <c r="G76" s="32">
        <f t="shared" si="23"/>
        <v>19.399999999999999</v>
      </c>
      <c r="H76" s="30">
        <f t="shared" si="24"/>
        <v>440</v>
      </c>
      <c r="I76" s="31">
        <v>7.5</v>
      </c>
      <c r="J76" s="32">
        <f t="shared" si="25"/>
        <v>19.600000000000001</v>
      </c>
      <c r="K76" s="30">
        <f t="shared" si="26"/>
        <v>440</v>
      </c>
      <c r="L76" s="31">
        <v>12.5</v>
      </c>
      <c r="M76" s="32">
        <f t="shared" si="27"/>
        <v>19.600000000000001</v>
      </c>
      <c r="N76" s="30">
        <f t="shared" si="28"/>
        <v>437</v>
      </c>
      <c r="O76" s="31">
        <v>12.5</v>
      </c>
      <c r="P76" s="32">
        <f t="shared" si="29"/>
        <v>19.399999999999999</v>
      </c>
    </row>
    <row r="77" spans="1:16" ht="14.25" customHeight="1">
      <c r="A77" s="33">
        <v>11</v>
      </c>
      <c r="B77" s="34">
        <f t="shared" si="20"/>
        <v>492</v>
      </c>
      <c r="C77" s="35">
        <v>5</v>
      </c>
      <c r="D77" s="36">
        <f t="shared" si="21"/>
        <v>27.3</v>
      </c>
      <c r="E77" s="34">
        <f t="shared" si="22"/>
        <v>442</v>
      </c>
      <c r="F77" s="37">
        <v>7.5</v>
      </c>
      <c r="G77" s="38">
        <f t="shared" si="23"/>
        <v>19.600000000000001</v>
      </c>
      <c r="H77" s="34">
        <f t="shared" si="24"/>
        <v>444</v>
      </c>
      <c r="I77" s="37">
        <v>7.5</v>
      </c>
      <c r="J77" s="38">
        <f t="shared" si="25"/>
        <v>19.7</v>
      </c>
      <c r="K77" s="34">
        <f t="shared" si="26"/>
        <v>444</v>
      </c>
      <c r="L77" s="37">
        <v>12.5</v>
      </c>
      <c r="M77" s="38">
        <f t="shared" si="27"/>
        <v>19.7</v>
      </c>
      <c r="N77" s="34">
        <f t="shared" si="28"/>
        <v>442</v>
      </c>
      <c r="O77" s="37">
        <v>12.5</v>
      </c>
      <c r="P77" s="38">
        <f t="shared" si="29"/>
        <v>19.600000000000001</v>
      </c>
    </row>
  </sheetData>
  <mergeCells count="11">
    <mergeCell ref="B2:D2"/>
    <mergeCell ref="E2:J2"/>
    <mergeCell ref="K2:P2"/>
    <mergeCell ref="B3:D3"/>
    <mergeCell ref="E3:J3"/>
    <mergeCell ref="K3:P3"/>
    <mergeCell ref="B4:D4"/>
    <mergeCell ref="E4:G4"/>
    <mergeCell ref="H4:J4"/>
    <mergeCell ref="K4:M4"/>
    <mergeCell ref="N4:P4"/>
  </mergeCells>
  <phoneticPr fontId="4"/>
  <pageMargins left="0.78749999999999998" right="0.51180555555555496" top="0.23" bottom="0.2" header="0.51180555555555496" footer="0.2"/>
  <pageSetup paperSize="9" scale="78" firstPageNumber="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showGridLines="0" zoomScaleNormal="100" workbookViewId="0"/>
  </sheetViews>
  <sheetFormatPr defaultRowHeight="13.5"/>
  <cols>
    <col min="1" max="1" width="7.625" customWidth="1"/>
    <col min="2" max="16" width="7.125" customWidth="1"/>
    <col min="17" max="1025" width="8.75" customWidth="1"/>
  </cols>
  <sheetData>
    <row r="1" spans="1:16" ht="18" customHeight="1">
      <c r="A1" t="s">
        <v>53</v>
      </c>
    </row>
    <row r="2" spans="1:16">
      <c r="A2" s="15" t="s">
        <v>5</v>
      </c>
      <c r="B2" s="54" t="s">
        <v>36</v>
      </c>
      <c r="C2" s="54"/>
      <c r="D2" s="54"/>
      <c r="E2" s="54" t="s">
        <v>37</v>
      </c>
      <c r="F2" s="54"/>
      <c r="G2" s="54"/>
      <c r="H2" s="54"/>
      <c r="I2" s="54"/>
      <c r="J2" s="54"/>
      <c r="K2" s="54" t="s">
        <v>38</v>
      </c>
      <c r="L2" s="54"/>
      <c r="M2" s="54"/>
      <c r="N2" s="54"/>
      <c r="O2" s="54"/>
      <c r="P2" s="54"/>
    </row>
    <row r="3" spans="1:16">
      <c r="A3" s="16" t="s">
        <v>39</v>
      </c>
      <c r="B3" s="53" t="s">
        <v>40</v>
      </c>
      <c r="C3" s="53"/>
      <c r="D3" s="53"/>
      <c r="E3" s="53" t="s">
        <v>40</v>
      </c>
      <c r="F3" s="53"/>
      <c r="G3" s="53"/>
      <c r="H3" s="53"/>
      <c r="I3" s="53"/>
      <c r="J3" s="53"/>
      <c r="K3" s="53" t="s">
        <v>41</v>
      </c>
      <c r="L3" s="53"/>
      <c r="M3" s="53"/>
      <c r="N3" s="53"/>
      <c r="O3" s="53"/>
      <c r="P3" s="53"/>
    </row>
    <row r="4" spans="1:16">
      <c r="A4" s="17" t="s">
        <v>42</v>
      </c>
      <c r="B4" s="53" t="s">
        <v>43</v>
      </c>
      <c r="C4" s="53"/>
      <c r="D4" s="53"/>
      <c r="E4" s="53" t="s">
        <v>44</v>
      </c>
      <c r="F4" s="53"/>
      <c r="G4" s="53"/>
      <c r="H4" s="55" t="s">
        <v>45</v>
      </c>
      <c r="I4" s="55"/>
      <c r="J4" s="55"/>
      <c r="K4" s="53" t="s">
        <v>44</v>
      </c>
      <c r="L4" s="53"/>
      <c r="M4" s="53"/>
      <c r="N4" s="53" t="s">
        <v>45</v>
      </c>
      <c r="O4" s="53"/>
      <c r="P4" s="53"/>
    </row>
    <row r="5" spans="1:16">
      <c r="A5" s="18" t="s">
        <v>46</v>
      </c>
      <c r="B5" s="19" t="s">
        <v>47</v>
      </c>
      <c r="C5" s="20" t="s">
        <v>48</v>
      </c>
      <c r="D5" s="21" t="s">
        <v>49</v>
      </c>
      <c r="E5" s="39" t="s">
        <v>47</v>
      </c>
      <c r="F5" s="20" t="s">
        <v>48</v>
      </c>
      <c r="G5" s="21" t="s">
        <v>49</v>
      </c>
      <c r="H5" s="39" t="s">
        <v>47</v>
      </c>
      <c r="I5" s="20" t="s">
        <v>48</v>
      </c>
      <c r="J5" s="40" t="s">
        <v>49</v>
      </c>
      <c r="K5" s="19" t="s">
        <v>47</v>
      </c>
      <c r="L5" s="20" t="s">
        <v>48</v>
      </c>
      <c r="M5" s="21" t="s">
        <v>49</v>
      </c>
      <c r="N5" s="19" t="s">
        <v>47</v>
      </c>
      <c r="O5" s="20" t="s">
        <v>48</v>
      </c>
      <c r="P5" s="21" t="s">
        <v>49</v>
      </c>
    </row>
    <row r="6" spans="1:16">
      <c r="A6" s="22" t="s">
        <v>50</v>
      </c>
      <c r="B6" s="23" t="s">
        <v>51</v>
      </c>
      <c r="C6" s="24" t="s">
        <v>52</v>
      </c>
      <c r="D6" s="25" t="s">
        <v>52</v>
      </c>
      <c r="E6" s="41" t="s">
        <v>51</v>
      </c>
      <c r="F6" s="24" t="s">
        <v>52</v>
      </c>
      <c r="G6" s="25" t="s">
        <v>52</v>
      </c>
      <c r="H6" s="41" t="s">
        <v>51</v>
      </c>
      <c r="I6" s="24" t="s">
        <v>52</v>
      </c>
      <c r="J6" s="42" t="s">
        <v>52</v>
      </c>
      <c r="K6" s="23" t="s">
        <v>51</v>
      </c>
      <c r="L6" s="24" t="s">
        <v>52</v>
      </c>
      <c r="M6" s="25" t="s">
        <v>52</v>
      </c>
      <c r="N6" s="23" t="s">
        <v>51</v>
      </c>
      <c r="O6" s="24" t="s">
        <v>52</v>
      </c>
      <c r="P6" s="25" t="s">
        <v>52</v>
      </c>
    </row>
    <row r="7" spans="1:16" ht="14.25" customHeight="1">
      <c r="A7" s="26">
        <v>4</v>
      </c>
      <c r="B7" s="27">
        <f t="shared" ref="B7:B38" si="0">ROUND((A7*82.6-29+115)*0.5,0)</f>
        <v>208</v>
      </c>
      <c r="C7" s="28">
        <v>5</v>
      </c>
      <c r="D7" s="29">
        <f t="shared" ref="D7:D38" si="1">ROUND(B7*0.5/9,1)</f>
        <v>11.6</v>
      </c>
      <c r="E7" s="43">
        <f t="shared" ref="E7:E38" si="2">ROUND((A7*82.6-29+15)*0.5,0)</f>
        <v>158</v>
      </c>
      <c r="F7" s="31">
        <v>7.5</v>
      </c>
      <c r="G7" s="32">
        <f t="shared" ref="G7:G38" si="3">ROUND(E7*0.4/9,1)</f>
        <v>7</v>
      </c>
      <c r="H7" s="43">
        <f t="shared" ref="H7:H38" si="4">ROUND((A7*82.6-29+20)*0.5,0)</f>
        <v>161</v>
      </c>
      <c r="I7" s="31">
        <v>7.5</v>
      </c>
      <c r="J7" s="44">
        <f t="shared" ref="J7:J38" si="5">ROUND(H7*0.4/9,1)</f>
        <v>7.2</v>
      </c>
      <c r="K7" s="30">
        <f t="shared" ref="K7:K38" si="6">ROUND((A7*82.6-29+20)*0.5,0)</f>
        <v>161</v>
      </c>
      <c r="L7" s="31">
        <v>12.5</v>
      </c>
      <c r="M7" s="32">
        <f t="shared" ref="M7:M38" si="7">ROUND(K7*0.4/9,1)</f>
        <v>7.2</v>
      </c>
      <c r="N7" s="30">
        <f t="shared" ref="N7:N38" si="8">ROUND((A7*82.6-29+15)*0.5,0)</f>
        <v>158</v>
      </c>
      <c r="O7" s="31">
        <v>12.5</v>
      </c>
      <c r="P7" s="32">
        <f t="shared" ref="P7:P38" si="9">ROUND(N7*0.4/9,1)</f>
        <v>7</v>
      </c>
    </row>
    <row r="8" spans="1:16" ht="14.25" customHeight="1">
      <c r="A8" s="26">
        <v>4.0999999999999996</v>
      </c>
      <c r="B8" s="27">
        <f t="shared" si="0"/>
        <v>212</v>
      </c>
      <c r="C8" s="28">
        <v>5</v>
      </c>
      <c r="D8" s="29">
        <f t="shared" si="1"/>
        <v>11.8</v>
      </c>
      <c r="E8" s="43">
        <f t="shared" si="2"/>
        <v>162</v>
      </c>
      <c r="F8" s="31">
        <v>7.5</v>
      </c>
      <c r="G8" s="32">
        <f t="shared" si="3"/>
        <v>7.2</v>
      </c>
      <c r="H8" s="43">
        <f t="shared" si="4"/>
        <v>165</v>
      </c>
      <c r="I8" s="31">
        <v>7.5</v>
      </c>
      <c r="J8" s="44">
        <f t="shared" si="5"/>
        <v>7.3</v>
      </c>
      <c r="K8" s="30">
        <f t="shared" si="6"/>
        <v>165</v>
      </c>
      <c r="L8" s="31">
        <v>12.5</v>
      </c>
      <c r="M8" s="32">
        <f t="shared" si="7"/>
        <v>7.3</v>
      </c>
      <c r="N8" s="30">
        <f t="shared" si="8"/>
        <v>162</v>
      </c>
      <c r="O8" s="31">
        <v>12.5</v>
      </c>
      <c r="P8" s="32">
        <f t="shared" si="9"/>
        <v>7.2</v>
      </c>
    </row>
    <row r="9" spans="1:16" ht="14.25" customHeight="1">
      <c r="A9" s="26">
        <v>4.2</v>
      </c>
      <c r="B9" s="27">
        <f t="shared" si="0"/>
        <v>216</v>
      </c>
      <c r="C9" s="28">
        <v>5</v>
      </c>
      <c r="D9" s="29">
        <f t="shared" si="1"/>
        <v>12</v>
      </c>
      <c r="E9" s="43">
        <f t="shared" si="2"/>
        <v>166</v>
      </c>
      <c r="F9" s="31">
        <v>7.5</v>
      </c>
      <c r="G9" s="32">
        <f t="shared" si="3"/>
        <v>7.4</v>
      </c>
      <c r="H9" s="43">
        <f t="shared" si="4"/>
        <v>169</v>
      </c>
      <c r="I9" s="31">
        <v>7.5</v>
      </c>
      <c r="J9" s="44">
        <f t="shared" si="5"/>
        <v>7.5</v>
      </c>
      <c r="K9" s="30">
        <f t="shared" si="6"/>
        <v>169</v>
      </c>
      <c r="L9" s="31">
        <v>12.5</v>
      </c>
      <c r="M9" s="32">
        <f t="shared" si="7"/>
        <v>7.5</v>
      </c>
      <c r="N9" s="30">
        <f t="shared" si="8"/>
        <v>166</v>
      </c>
      <c r="O9" s="31">
        <v>12.5</v>
      </c>
      <c r="P9" s="32">
        <f t="shared" si="9"/>
        <v>7.4</v>
      </c>
    </row>
    <row r="10" spans="1:16" ht="14.25" customHeight="1">
      <c r="A10" s="26">
        <v>4.3</v>
      </c>
      <c r="B10" s="27">
        <f t="shared" si="0"/>
        <v>221</v>
      </c>
      <c r="C10" s="28">
        <v>5</v>
      </c>
      <c r="D10" s="29">
        <f t="shared" si="1"/>
        <v>12.3</v>
      </c>
      <c r="E10" s="43">
        <f t="shared" si="2"/>
        <v>171</v>
      </c>
      <c r="F10" s="31">
        <v>7.5</v>
      </c>
      <c r="G10" s="32">
        <f t="shared" si="3"/>
        <v>7.6</v>
      </c>
      <c r="H10" s="43">
        <f t="shared" si="4"/>
        <v>173</v>
      </c>
      <c r="I10" s="31">
        <v>7.5</v>
      </c>
      <c r="J10" s="44">
        <f t="shared" si="5"/>
        <v>7.7</v>
      </c>
      <c r="K10" s="30">
        <f t="shared" si="6"/>
        <v>173</v>
      </c>
      <c r="L10" s="31">
        <v>12.5</v>
      </c>
      <c r="M10" s="32">
        <f t="shared" si="7"/>
        <v>7.7</v>
      </c>
      <c r="N10" s="30">
        <f t="shared" si="8"/>
        <v>171</v>
      </c>
      <c r="O10" s="31">
        <v>12.5</v>
      </c>
      <c r="P10" s="32">
        <f t="shared" si="9"/>
        <v>7.6</v>
      </c>
    </row>
    <row r="11" spans="1:16" ht="14.25" customHeight="1">
      <c r="A11" s="26">
        <v>4.4000000000000004</v>
      </c>
      <c r="B11" s="27">
        <f t="shared" si="0"/>
        <v>225</v>
      </c>
      <c r="C11" s="28">
        <v>5</v>
      </c>
      <c r="D11" s="29">
        <f t="shared" si="1"/>
        <v>12.5</v>
      </c>
      <c r="E11" s="43">
        <f t="shared" si="2"/>
        <v>175</v>
      </c>
      <c r="F11" s="31">
        <v>7.5</v>
      </c>
      <c r="G11" s="32">
        <f t="shared" si="3"/>
        <v>7.8</v>
      </c>
      <c r="H11" s="43">
        <f t="shared" si="4"/>
        <v>177</v>
      </c>
      <c r="I11" s="31">
        <v>7.5</v>
      </c>
      <c r="J11" s="44">
        <f t="shared" si="5"/>
        <v>7.9</v>
      </c>
      <c r="K11" s="30">
        <f t="shared" si="6"/>
        <v>177</v>
      </c>
      <c r="L11" s="31">
        <v>12.5</v>
      </c>
      <c r="M11" s="32">
        <f t="shared" si="7"/>
        <v>7.9</v>
      </c>
      <c r="N11" s="30">
        <f t="shared" si="8"/>
        <v>175</v>
      </c>
      <c r="O11" s="31">
        <v>12.5</v>
      </c>
      <c r="P11" s="32">
        <f t="shared" si="9"/>
        <v>7.8</v>
      </c>
    </row>
    <row r="12" spans="1:16" ht="14.25" customHeight="1">
      <c r="A12" s="26">
        <v>4.5</v>
      </c>
      <c r="B12" s="27">
        <f t="shared" si="0"/>
        <v>229</v>
      </c>
      <c r="C12" s="28">
        <v>5</v>
      </c>
      <c r="D12" s="29">
        <f t="shared" si="1"/>
        <v>12.7</v>
      </c>
      <c r="E12" s="43">
        <f t="shared" si="2"/>
        <v>179</v>
      </c>
      <c r="F12" s="31">
        <v>7.5</v>
      </c>
      <c r="G12" s="32">
        <f t="shared" si="3"/>
        <v>8</v>
      </c>
      <c r="H12" s="43">
        <f t="shared" si="4"/>
        <v>181</v>
      </c>
      <c r="I12" s="31">
        <v>7.5</v>
      </c>
      <c r="J12" s="44">
        <f t="shared" si="5"/>
        <v>8</v>
      </c>
      <c r="K12" s="30">
        <f t="shared" si="6"/>
        <v>181</v>
      </c>
      <c r="L12" s="31">
        <v>12.5</v>
      </c>
      <c r="M12" s="32">
        <f t="shared" si="7"/>
        <v>8</v>
      </c>
      <c r="N12" s="30">
        <f t="shared" si="8"/>
        <v>179</v>
      </c>
      <c r="O12" s="31">
        <v>12.5</v>
      </c>
      <c r="P12" s="32">
        <f t="shared" si="9"/>
        <v>8</v>
      </c>
    </row>
    <row r="13" spans="1:16" ht="14.25" customHeight="1">
      <c r="A13" s="26">
        <v>4.5999999999999996</v>
      </c>
      <c r="B13" s="27">
        <f t="shared" si="0"/>
        <v>233</v>
      </c>
      <c r="C13" s="28">
        <v>5</v>
      </c>
      <c r="D13" s="29">
        <f t="shared" si="1"/>
        <v>12.9</v>
      </c>
      <c r="E13" s="43">
        <f t="shared" si="2"/>
        <v>183</v>
      </c>
      <c r="F13" s="31">
        <v>7.5</v>
      </c>
      <c r="G13" s="32">
        <f t="shared" si="3"/>
        <v>8.1</v>
      </c>
      <c r="H13" s="43">
        <f t="shared" si="4"/>
        <v>185</v>
      </c>
      <c r="I13" s="31">
        <v>7.5</v>
      </c>
      <c r="J13" s="44">
        <f t="shared" si="5"/>
        <v>8.1999999999999993</v>
      </c>
      <c r="K13" s="30">
        <f t="shared" si="6"/>
        <v>185</v>
      </c>
      <c r="L13" s="31">
        <v>12.5</v>
      </c>
      <c r="M13" s="32">
        <f t="shared" si="7"/>
        <v>8.1999999999999993</v>
      </c>
      <c r="N13" s="30">
        <f t="shared" si="8"/>
        <v>183</v>
      </c>
      <c r="O13" s="31">
        <v>12.5</v>
      </c>
      <c r="P13" s="32">
        <f t="shared" si="9"/>
        <v>8.1</v>
      </c>
    </row>
    <row r="14" spans="1:16" ht="14.25" customHeight="1">
      <c r="A14" s="26">
        <v>4.7</v>
      </c>
      <c r="B14" s="27">
        <f t="shared" si="0"/>
        <v>237</v>
      </c>
      <c r="C14" s="28">
        <v>5</v>
      </c>
      <c r="D14" s="29">
        <f t="shared" si="1"/>
        <v>13.2</v>
      </c>
      <c r="E14" s="43">
        <f t="shared" si="2"/>
        <v>187</v>
      </c>
      <c r="F14" s="31">
        <v>7.5</v>
      </c>
      <c r="G14" s="32">
        <f t="shared" si="3"/>
        <v>8.3000000000000007</v>
      </c>
      <c r="H14" s="43">
        <f t="shared" si="4"/>
        <v>190</v>
      </c>
      <c r="I14" s="31">
        <v>7.5</v>
      </c>
      <c r="J14" s="44">
        <f t="shared" si="5"/>
        <v>8.4</v>
      </c>
      <c r="K14" s="30">
        <f t="shared" si="6"/>
        <v>190</v>
      </c>
      <c r="L14" s="31">
        <v>12.5</v>
      </c>
      <c r="M14" s="32">
        <f t="shared" si="7"/>
        <v>8.4</v>
      </c>
      <c r="N14" s="30">
        <f t="shared" si="8"/>
        <v>187</v>
      </c>
      <c r="O14" s="31">
        <v>12.5</v>
      </c>
      <c r="P14" s="32">
        <f t="shared" si="9"/>
        <v>8.3000000000000007</v>
      </c>
    </row>
    <row r="15" spans="1:16" ht="14.25" customHeight="1">
      <c r="A15" s="26">
        <v>4.8</v>
      </c>
      <c r="B15" s="27">
        <f t="shared" si="0"/>
        <v>241</v>
      </c>
      <c r="C15" s="28">
        <v>5</v>
      </c>
      <c r="D15" s="29">
        <f t="shared" si="1"/>
        <v>13.4</v>
      </c>
      <c r="E15" s="43">
        <f t="shared" si="2"/>
        <v>191</v>
      </c>
      <c r="F15" s="31">
        <v>7.5</v>
      </c>
      <c r="G15" s="32">
        <f t="shared" si="3"/>
        <v>8.5</v>
      </c>
      <c r="H15" s="43">
        <f t="shared" si="4"/>
        <v>194</v>
      </c>
      <c r="I15" s="31">
        <v>7.5</v>
      </c>
      <c r="J15" s="44">
        <f t="shared" si="5"/>
        <v>8.6</v>
      </c>
      <c r="K15" s="30">
        <f t="shared" si="6"/>
        <v>194</v>
      </c>
      <c r="L15" s="31">
        <v>12.5</v>
      </c>
      <c r="M15" s="32">
        <f t="shared" si="7"/>
        <v>8.6</v>
      </c>
      <c r="N15" s="30">
        <f t="shared" si="8"/>
        <v>191</v>
      </c>
      <c r="O15" s="31">
        <v>12.5</v>
      </c>
      <c r="P15" s="32">
        <f t="shared" si="9"/>
        <v>8.5</v>
      </c>
    </row>
    <row r="16" spans="1:16" ht="14.25" customHeight="1">
      <c r="A16" s="26">
        <v>4.9000000000000004</v>
      </c>
      <c r="B16" s="27">
        <f t="shared" si="0"/>
        <v>245</v>
      </c>
      <c r="C16" s="28">
        <v>5</v>
      </c>
      <c r="D16" s="29">
        <f t="shared" si="1"/>
        <v>13.6</v>
      </c>
      <c r="E16" s="43">
        <f t="shared" si="2"/>
        <v>195</v>
      </c>
      <c r="F16" s="31">
        <v>7.5</v>
      </c>
      <c r="G16" s="32">
        <f t="shared" si="3"/>
        <v>8.6999999999999993</v>
      </c>
      <c r="H16" s="43">
        <f t="shared" si="4"/>
        <v>198</v>
      </c>
      <c r="I16" s="31">
        <v>7.5</v>
      </c>
      <c r="J16" s="44">
        <f t="shared" si="5"/>
        <v>8.8000000000000007</v>
      </c>
      <c r="K16" s="30">
        <f t="shared" si="6"/>
        <v>198</v>
      </c>
      <c r="L16" s="31">
        <v>12.5</v>
      </c>
      <c r="M16" s="32">
        <f t="shared" si="7"/>
        <v>8.8000000000000007</v>
      </c>
      <c r="N16" s="30">
        <f t="shared" si="8"/>
        <v>195</v>
      </c>
      <c r="O16" s="31">
        <v>12.5</v>
      </c>
      <c r="P16" s="32">
        <f t="shared" si="9"/>
        <v>8.6999999999999993</v>
      </c>
    </row>
    <row r="17" spans="1:16" ht="14.25" customHeight="1">
      <c r="A17" s="26">
        <v>5</v>
      </c>
      <c r="B17" s="27">
        <f t="shared" si="0"/>
        <v>250</v>
      </c>
      <c r="C17" s="28">
        <v>5</v>
      </c>
      <c r="D17" s="29">
        <f t="shared" si="1"/>
        <v>13.9</v>
      </c>
      <c r="E17" s="43">
        <f t="shared" si="2"/>
        <v>200</v>
      </c>
      <c r="F17" s="31">
        <v>7.5</v>
      </c>
      <c r="G17" s="32">
        <f t="shared" si="3"/>
        <v>8.9</v>
      </c>
      <c r="H17" s="43">
        <f t="shared" si="4"/>
        <v>202</v>
      </c>
      <c r="I17" s="31">
        <v>7.5</v>
      </c>
      <c r="J17" s="44">
        <f t="shared" si="5"/>
        <v>9</v>
      </c>
      <c r="K17" s="30">
        <f t="shared" si="6"/>
        <v>202</v>
      </c>
      <c r="L17" s="31">
        <v>12.5</v>
      </c>
      <c r="M17" s="32">
        <f t="shared" si="7"/>
        <v>9</v>
      </c>
      <c r="N17" s="30">
        <f t="shared" si="8"/>
        <v>200</v>
      </c>
      <c r="O17" s="31">
        <v>12.5</v>
      </c>
      <c r="P17" s="32">
        <f t="shared" si="9"/>
        <v>8.9</v>
      </c>
    </row>
    <row r="18" spans="1:16" ht="14.25" customHeight="1">
      <c r="A18" s="26">
        <v>5.0999999999999996</v>
      </c>
      <c r="B18" s="27">
        <f t="shared" si="0"/>
        <v>254</v>
      </c>
      <c r="C18" s="28">
        <v>5</v>
      </c>
      <c r="D18" s="29">
        <f t="shared" si="1"/>
        <v>14.1</v>
      </c>
      <c r="E18" s="43">
        <f t="shared" si="2"/>
        <v>204</v>
      </c>
      <c r="F18" s="31">
        <v>7.5</v>
      </c>
      <c r="G18" s="32">
        <f t="shared" si="3"/>
        <v>9.1</v>
      </c>
      <c r="H18" s="43">
        <f t="shared" si="4"/>
        <v>206</v>
      </c>
      <c r="I18" s="31">
        <v>7.5</v>
      </c>
      <c r="J18" s="44">
        <f t="shared" si="5"/>
        <v>9.1999999999999993</v>
      </c>
      <c r="K18" s="30">
        <f t="shared" si="6"/>
        <v>206</v>
      </c>
      <c r="L18" s="31">
        <v>12.5</v>
      </c>
      <c r="M18" s="32">
        <f t="shared" si="7"/>
        <v>9.1999999999999993</v>
      </c>
      <c r="N18" s="30">
        <f t="shared" si="8"/>
        <v>204</v>
      </c>
      <c r="O18" s="31">
        <v>12.5</v>
      </c>
      <c r="P18" s="32">
        <f t="shared" si="9"/>
        <v>9.1</v>
      </c>
    </row>
    <row r="19" spans="1:16" ht="14.25" customHeight="1">
      <c r="A19" s="26">
        <v>5.2</v>
      </c>
      <c r="B19" s="27">
        <f t="shared" si="0"/>
        <v>258</v>
      </c>
      <c r="C19" s="28">
        <v>5</v>
      </c>
      <c r="D19" s="29">
        <f t="shared" si="1"/>
        <v>14.3</v>
      </c>
      <c r="E19" s="43">
        <f t="shared" si="2"/>
        <v>208</v>
      </c>
      <c r="F19" s="31">
        <v>7.5</v>
      </c>
      <c r="G19" s="32">
        <f t="shared" si="3"/>
        <v>9.1999999999999993</v>
      </c>
      <c r="H19" s="43">
        <f t="shared" si="4"/>
        <v>210</v>
      </c>
      <c r="I19" s="31">
        <v>7.5</v>
      </c>
      <c r="J19" s="44">
        <f t="shared" si="5"/>
        <v>9.3000000000000007</v>
      </c>
      <c r="K19" s="30">
        <f t="shared" si="6"/>
        <v>210</v>
      </c>
      <c r="L19" s="31">
        <v>12.5</v>
      </c>
      <c r="M19" s="32">
        <f t="shared" si="7"/>
        <v>9.3000000000000007</v>
      </c>
      <c r="N19" s="30">
        <f t="shared" si="8"/>
        <v>208</v>
      </c>
      <c r="O19" s="31">
        <v>12.5</v>
      </c>
      <c r="P19" s="32">
        <f t="shared" si="9"/>
        <v>9.1999999999999993</v>
      </c>
    </row>
    <row r="20" spans="1:16" ht="14.25" customHeight="1">
      <c r="A20" s="26">
        <v>5.3</v>
      </c>
      <c r="B20" s="27">
        <f t="shared" si="0"/>
        <v>262</v>
      </c>
      <c r="C20" s="28">
        <v>5</v>
      </c>
      <c r="D20" s="29">
        <f t="shared" si="1"/>
        <v>14.6</v>
      </c>
      <c r="E20" s="43">
        <f t="shared" si="2"/>
        <v>212</v>
      </c>
      <c r="F20" s="31">
        <v>7.5</v>
      </c>
      <c r="G20" s="32">
        <f t="shared" si="3"/>
        <v>9.4</v>
      </c>
      <c r="H20" s="43">
        <f t="shared" si="4"/>
        <v>214</v>
      </c>
      <c r="I20" s="31">
        <v>7.5</v>
      </c>
      <c r="J20" s="44">
        <f t="shared" si="5"/>
        <v>9.5</v>
      </c>
      <c r="K20" s="30">
        <f t="shared" si="6"/>
        <v>214</v>
      </c>
      <c r="L20" s="31">
        <v>12.5</v>
      </c>
      <c r="M20" s="32">
        <f t="shared" si="7"/>
        <v>9.5</v>
      </c>
      <c r="N20" s="30">
        <f t="shared" si="8"/>
        <v>212</v>
      </c>
      <c r="O20" s="31">
        <v>12.5</v>
      </c>
      <c r="P20" s="32">
        <f t="shared" si="9"/>
        <v>9.4</v>
      </c>
    </row>
    <row r="21" spans="1:16" ht="14.25" customHeight="1">
      <c r="A21" s="26">
        <v>5.4</v>
      </c>
      <c r="B21" s="27">
        <f t="shared" si="0"/>
        <v>266</v>
      </c>
      <c r="C21" s="28">
        <v>5</v>
      </c>
      <c r="D21" s="29">
        <f t="shared" si="1"/>
        <v>14.8</v>
      </c>
      <c r="E21" s="43">
        <f t="shared" si="2"/>
        <v>216</v>
      </c>
      <c r="F21" s="31">
        <v>7.5</v>
      </c>
      <c r="G21" s="32">
        <f t="shared" si="3"/>
        <v>9.6</v>
      </c>
      <c r="H21" s="43">
        <f t="shared" si="4"/>
        <v>219</v>
      </c>
      <c r="I21" s="31">
        <v>7.5</v>
      </c>
      <c r="J21" s="44">
        <f t="shared" si="5"/>
        <v>9.6999999999999993</v>
      </c>
      <c r="K21" s="30">
        <f t="shared" si="6"/>
        <v>219</v>
      </c>
      <c r="L21" s="31">
        <v>12.5</v>
      </c>
      <c r="M21" s="32">
        <f t="shared" si="7"/>
        <v>9.6999999999999993</v>
      </c>
      <c r="N21" s="30">
        <f t="shared" si="8"/>
        <v>216</v>
      </c>
      <c r="O21" s="31">
        <v>12.5</v>
      </c>
      <c r="P21" s="32">
        <f t="shared" si="9"/>
        <v>9.6</v>
      </c>
    </row>
    <row r="22" spans="1:16" ht="14.25" customHeight="1">
      <c r="A22" s="26">
        <v>5.5</v>
      </c>
      <c r="B22" s="27">
        <f t="shared" si="0"/>
        <v>270</v>
      </c>
      <c r="C22" s="28">
        <v>5</v>
      </c>
      <c r="D22" s="29">
        <f t="shared" si="1"/>
        <v>15</v>
      </c>
      <c r="E22" s="43">
        <f t="shared" si="2"/>
        <v>220</v>
      </c>
      <c r="F22" s="31">
        <v>7.5</v>
      </c>
      <c r="G22" s="32">
        <f t="shared" si="3"/>
        <v>9.8000000000000007</v>
      </c>
      <c r="H22" s="43">
        <f t="shared" si="4"/>
        <v>223</v>
      </c>
      <c r="I22" s="31">
        <v>7.5</v>
      </c>
      <c r="J22" s="44">
        <f t="shared" si="5"/>
        <v>9.9</v>
      </c>
      <c r="K22" s="30">
        <f t="shared" si="6"/>
        <v>223</v>
      </c>
      <c r="L22" s="31">
        <v>12.5</v>
      </c>
      <c r="M22" s="32">
        <f t="shared" si="7"/>
        <v>9.9</v>
      </c>
      <c r="N22" s="30">
        <f t="shared" si="8"/>
        <v>220</v>
      </c>
      <c r="O22" s="31">
        <v>12.5</v>
      </c>
      <c r="P22" s="32">
        <f t="shared" si="9"/>
        <v>9.8000000000000007</v>
      </c>
    </row>
    <row r="23" spans="1:16" ht="14.25" customHeight="1">
      <c r="A23" s="26">
        <v>5.6</v>
      </c>
      <c r="B23" s="27">
        <f t="shared" si="0"/>
        <v>274</v>
      </c>
      <c r="C23" s="28">
        <v>5</v>
      </c>
      <c r="D23" s="29">
        <f t="shared" si="1"/>
        <v>15.2</v>
      </c>
      <c r="E23" s="43">
        <f t="shared" si="2"/>
        <v>224</v>
      </c>
      <c r="F23" s="31">
        <v>7.5</v>
      </c>
      <c r="G23" s="32">
        <f t="shared" si="3"/>
        <v>10</v>
      </c>
      <c r="H23" s="43">
        <f t="shared" si="4"/>
        <v>227</v>
      </c>
      <c r="I23" s="31">
        <v>7.5</v>
      </c>
      <c r="J23" s="44">
        <f t="shared" si="5"/>
        <v>10.1</v>
      </c>
      <c r="K23" s="30">
        <f t="shared" si="6"/>
        <v>227</v>
      </c>
      <c r="L23" s="31">
        <v>12.5</v>
      </c>
      <c r="M23" s="32">
        <f t="shared" si="7"/>
        <v>10.1</v>
      </c>
      <c r="N23" s="30">
        <f t="shared" si="8"/>
        <v>224</v>
      </c>
      <c r="O23" s="31">
        <v>12.5</v>
      </c>
      <c r="P23" s="32">
        <f t="shared" si="9"/>
        <v>10</v>
      </c>
    </row>
    <row r="24" spans="1:16" ht="14.25" customHeight="1">
      <c r="A24" s="26">
        <v>5.7</v>
      </c>
      <c r="B24" s="27">
        <f t="shared" si="0"/>
        <v>278</v>
      </c>
      <c r="C24" s="28">
        <v>5</v>
      </c>
      <c r="D24" s="29">
        <f t="shared" si="1"/>
        <v>15.4</v>
      </c>
      <c r="E24" s="43">
        <f t="shared" si="2"/>
        <v>228</v>
      </c>
      <c r="F24" s="31">
        <v>7.5</v>
      </c>
      <c r="G24" s="32">
        <f t="shared" si="3"/>
        <v>10.1</v>
      </c>
      <c r="H24" s="43">
        <f t="shared" si="4"/>
        <v>231</v>
      </c>
      <c r="I24" s="31">
        <v>7.5</v>
      </c>
      <c r="J24" s="44">
        <f t="shared" si="5"/>
        <v>10.3</v>
      </c>
      <c r="K24" s="30">
        <f t="shared" si="6"/>
        <v>231</v>
      </c>
      <c r="L24" s="31">
        <v>12.5</v>
      </c>
      <c r="M24" s="32">
        <f t="shared" si="7"/>
        <v>10.3</v>
      </c>
      <c r="N24" s="30">
        <f t="shared" si="8"/>
        <v>228</v>
      </c>
      <c r="O24" s="31">
        <v>12.5</v>
      </c>
      <c r="P24" s="32">
        <f t="shared" si="9"/>
        <v>10.1</v>
      </c>
    </row>
    <row r="25" spans="1:16" ht="14.25" customHeight="1">
      <c r="A25" s="26">
        <v>5.8</v>
      </c>
      <c r="B25" s="27">
        <f t="shared" si="0"/>
        <v>283</v>
      </c>
      <c r="C25" s="28">
        <v>5</v>
      </c>
      <c r="D25" s="29">
        <f t="shared" si="1"/>
        <v>15.7</v>
      </c>
      <c r="E25" s="43">
        <f t="shared" si="2"/>
        <v>233</v>
      </c>
      <c r="F25" s="31">
        <v>7.5</v>
      </c>
      <c r="G25" s="32">
        <f t="shared" si="3"/>
        <v>10.4</v>
      </c>
      <c r="H25" s="43">
        <f t="shared" si="4"/>
        <v>235</v>
      </c>
      <c r="I25" s="31">
        <v>7.5</v>
      </c>
      <c r="J25" s="44">
        <f t="shared" si="5"/>
        <v>10.4</v>
      </c>
      <c r="K25" s="30">
        <f t="shared" si="6"/>
        <v>235</v>
      </c>
      <c r="L25" s="31">
        <v>12.5</v>
      </c>
      <c r="M25" s="32">
        <f t="shared" si="7"/>
        <v>10.4</v>
      </c>
      <c r="N25" s="30">
        <f t="shared" si="8"/>
        <v>233</v>
      </c>
      <c r="O25" s="31">
        <v>12.5</v>
      </c>
      <c r="P25" s="32">
        <f t="shared" si="9"/>
        <v>10.4</v>
      </c>
    </row>
    <row r="26" spans="1:16" ht="14.25" customHeight="1">
      <c r="A26" s="26">
        <v>5.9</v>
      </c>
      <c r="B26" s="27">
        <f t="shared" si="0"/>
        <v>287</v>
      </c>
      <c r="C26" s="28">
        <v>5</v>
      </c>
      <c r="D26" s="29">
        <f t="shared" si="1"/>
        <v>15.9</v>
      </c>
      <c r="E26" s="43">
        <f t="shared" si="2"/>
        <v>237</v>
      </c>
      <c r="F26" s="31">
        <v>7.5</v>
      </c>
      <c r="G26" s="32">
        <f t="shared" si="3"/>
        <v>10.5</v>
      </c>
      <c r="H26" s="43">
        <f t="shared" si="4"/>
        <v>239</v>
      </c>
      <c r="I26" s="31">
        <v>7.5</v>
      </c>
      <c r="J26" s="44">
        <f t="shared" si="5"/>
        <v>10.6</v>
      </c>
      <c r="K26" s="30">
        <f t="shared" si="6"/>
        <v>239</v>
      </c>
      <c r="L26" s="31">
        <v>12.5</v>
      </c>
      <c r="M26" s="32">
        <f t="shared" si="7"/>
        <v>10.6</v>
      </c>
      <c r="N26" s="30">
        <f t="shared" si="8"/>
        <v>237</v>
      </c>
      <c r="O26" s="31">
        <v>12.5</v>
      </c>
      <c r="P26" s="32">
        <f t="shared" si="9"/>
        <v>10.5</v>
      </c>
    </row>
    <row r="27" spans="1:16" ht="14.25" customHeight="1">
      <c r="A27" s="26">
        <v>6</v>
      </c>
      <c r="B27" s="27">
        <f t="shared" si="0"/>
        <v>291</v>
      </c>
      <c r="C27" s="28">
        <v>5</v>
      </c>
      <c r="D27" s="29">
        <f t="shared" si="1"/>
        <v>16.2</v>
      </c>
      <c r="E27" s="43">
        <f t="shared" si="2"/>
        <v>241</v>
      </c>
      <c r="F27" s="31">
        <v>7.5</v>
      </c>
      <c r="G27" s="32">
        <f t="shared" si="3"/>
        <v>10.7</v>
      </c>
      <c r="H27" s="43">
        <f t="shared" si="4"/>
        <v>243</v>
      </c>
      <c r="I27" s="31">
        <v>7.5</v>
      </c>
      <c r="J27" s="44">
        <f t="shared" si="5"/>
        <v>10.8</v>
      </c>
      <c r="K27" s="30">
        <f t="shared" si="6"/>
        <v>243</v>
      </c>
      <c r="L27" s="31">
        <v>12.5</v>
      </c>
      <c r="M27" s="32">
        <f t="shared" si="7"/>
        <v>10.8</v>
      </c>
      <c r="N27" s="30">
        <f t="shared" si="8"/>
        <v>241</v>
      </c>
      <c r="O27" s="31">
        <v>12.5</v>
      </c>
      <c r="P27" s="32">
        <f t="shared" si="9"/>
        <v>10.7</v>
      </c>
    </row>
    <row r="28" spans="1:16" ht="14.25" customHeight="1">
      <c r="A28" s="26">
        <v>6.1</v>
      </c>
      <c r="B28" s="27">
        <f t="shared" si="0"/>
        <v>295</v>
      </c>
      <c r="C28" s="28">
        <v>5</v>
      </c>
      <c r="D28" s="29">
        <f t="shared" si="1"/>
        <v>16.399999999999999</v>
      </c>
      <c r="E28" s="43">
        <f t="shared" si="2"/>
        <v>245</v>
      </c>
      <c r="F28" s="31">
        <v>7.5</v>
      </c>
      <c r="G28" s="32">
        <f t="shared" si="3"/>
        <v>10.9</v>
      </c>
      <c r="H28" s="43">
        <f t="shared" si="4"/>
        <v>247</v>
      </c>
      <c r="I28" s="31">
        <v>7.5</v>
      </c>
      <c r="J28" s="44">
        <f t="shared" si="5"/>
        <v>11</v>
      </c>
      <c r="K28" s="30">
        <f t="shared" si="6"/>
        <v>247</v>
      </c>
      <c r="L28" s="31">
        <v>12.5</v>
      </c>
      <c r="M28" s="32">
        <f t="shared" si="7"/>
        <v>11</v>
      </c>
      <c r="N28" s="30">
        <f t="shared" si="8"/>
        <v>245</v>
      </c>
      <c r="O28" s="31">
        <v>12.5</v>
      </c>
      <c r="P28" s="32">
        <f t="shared" si="9"/>
        <v>10.9</v>
      </c>
    </row>
    <row r="29" spans="1:16" ht="14.25" customHeight="1">
      <c r="A29" s="26">
        <v>6.2</v>
      </c>
      <c r="B29" s="27">
        <f t="shared" si="0"/>
        <v>299</v>
      </c>
      <c r="C29" s="28">
        <v>5</v>
      </c>
      <c r="D29" s="29">
        <f t="shared" si="1"/>
        <v>16.600000000000001</v>
      </c>
      <c r="E29" s="43">
        <f t="shared" si="2"/>
        <v>249</v>
      </c>
      <c r="F29" s="31">
        <v>7.5</v>
      </c>
      <c r="G29" s="32">
        <f t="shared" si="3"/>
        <v>11.1</v>
      </c>
      <c r="H29" s="43">
        <f t="shared" si="4"/>
        <v>252</v>
      </c>
      <c r="I29" s="31">
        <v>7.5</v>
      </c>
      <c r="J29" s="44">
        <f t="shared" si="5"/>
        <v>11.2</v>
      </c>
      <c r="K29" s="30">
        <f t="shared" si="6"/>
        <v>252</v>
      </c>
      <c r="L29" s="31">
        <v>12.5</v>
      </c>
      <c r="M29" s="32">
        <f t="shared" si="7"/>
        <v>11.2</v>
      </c>
      <c r="N29" s="30">
        <f t="shared" si="8"/>
        <v>249</v>
      </c>
      <c r="O29" s="31">
        <v>12.5</v>
      </c>
      <c r="P29" s="32">
        <f t="shared" si="9"/>
        <v>11.1</v>
      </c>
    </row>
    <row r="30" spans="1:16" ht="14.25" customHeight="1">
      <c r="A30" s="26">
        <v>6.3</v>
      </c>
      <c r="B30" s="27">
        <f t="shared" si="0"/>
        <v>303</v>
      </c>
      <c r="C30" s="28">
        <v>5</v>
      </c>
      <c r="D30" s="29">
        <f t="shared" si="1"/>
        <v>16.8</v>
      </c>
      <c r="E30" s="43">
        <f t="shared" si="2"/>
        <v>253</v>
      </c>
      <c r="F30" s="31">
        <v>7.5</v>
      </c>
      <c r="G30" s="32">
        <f t="shared" si="3"/>
        <v>11.2</v>
      </c>
      <c r="H30" s="43">
        <f t="shared" si="4"/>
        <v>256</v>
      </c>
      <c r="I30" s="31">
        <v>7.5</v>
      </c>
      <c r="J30" s="44">
        <f t="shared" si="5"/>
        <v>11.4</v>
      </c>
      <c r="K30" s="30">
        <f t="shared" si="6"/>
        <v>256</v>
      </c>
      <c r="L30" s="31">
        <v>12.5</v>
      </c>
      <c r="M30" s="32">
        <f t="shared" si="7"/>
        <v>11.4</v>
      </c>
      <c r="N30" s="30">
        <f t="shared" si="8"/>
        <v>253</v>
      </c>
      <c r="O30" s="31">
        <v>12.5</v>
      </c>
      <c r="P30" s="32">
        <f t="shared" si="9"/>
        <v>11.2</v>
      </c>
    </row>
    <row r="31" spans="1:16" ht="14.25" customHeight="1">
      <c r="A31" s="26">
        <v>6.4</v>
      </c>
      <c r="B31" s="27">
        <f t="shared" si="0"/>
        <v>307</v>
      </c>
      <c r="C31" s="28">
        <v>5</v>
      </c>
      <c r="D31" s="29">
        <f t="shared" si="1"/>
        <v>17.100000000000001</v>
      </c>
      <c r="E31" s="43">
        <f t="shared" si="2"/>
        <v>257</v>
      </c>
      <c r="F31" s="31">
        <v>7.5</v>
      </c>
      <c r="G31" s="32">
        <f t="shared" si="3"/>
        <v>11.4</v>
      </c>
      <c r="H31" s="43">
        <f t="shared" si="4"/>
        <v>260</v>
      </c>
      <c r="I31" s="31">
        <v>7.5</v>
      </c>
      <c r="J31" s="44">
        <f t="shared" si="5"/>
        <v>11.6</v>
      </c>
      <c r="K31" s="30">
        <f t="shared" si="6"/>
        <v>260</v>
      </c>
      <c r="L31" s="31">
        <v>12.5</v>
      </c>
      <c r="M31" s="32">
        <f t="shared" si="7"/>
        <v>11.6</v>
      </c>
      <c r="N31" s="30">
        <f t="shared" si="8"/>
        <v>257</v>
      </c>
      <c r="O31" s="31">
        <v>12.5</v>
      </c>
      <c r="P31" s="32">
        <f t="shared" si="9"/>
        <v>11.4</v>
      </c>
    </row>
    <row r="32" spans="1:16" ht="14.25" customHeight="1">
      <c r="A32" s="26">
        <v>6.5</v>
      </c>
      <c r="B32" s="27">
        <f t="shared" si="0"/>
        <v>311</v>
      </c>
      <c r="C32" s="28">
        <v>5</v>
      </c>
      <c r="D32" s="29">
        <f t="shared" si="1"/>
        <v>17.3</v>
      </c>
      <c r="E32" s="43">
        <f t="shared" si="2"/>
        <v>261</v>
      </c>
      <c r="F32" s="31">
        <v>7.5</v>
      </c>
      <c r="G32" s="32">
        <f t="shared" si="3"/>
        <v>11.6</v>
      </c>
      <c r="H32" s="43">
        <f t="shared" si="4"/>
        <v>264</v>
      </c>
      <c r="I32" s="31">
        <v>7.5</v>
      </c>
      <c r="J32" s="44">
        <f t="shared" si="5"/>
        <v>11.7</v>
      </c>
      <c r="K32" s="30">
        <f t="shared" si="6"/>
        <v>264</v>
      </c>
      <c r="L32" s="31">
        <v>12.5</v>
      </c>
      <c r="M32" s="32">
        <f t="shared" si="7"/>
        <v>11.7</v>
      </c>
      <c r="N32" s="30">
        <f t="shared" si="8"/>
        <v>261</v>
      </c>
      <c r="O32" s="31">
        <v>12.5</v>
      </c>
      <c r="P32" s="32">
        <f t="shared" si="9"/>
        <v>11.6</v>
      </c>
    </row>
    <row r="33" spans="1:16" ht="14.25" customHeight="1">
      <c r="A33" s="26">
        <v>6.6</v>
      </c>
      <c r="B33" s="27">
        <f t="shared" si="0"/>
        <v>316</v>
      </c>
      <c r="C33" s="28">
        <v>5</v>
      </c>
      <c r="D33" s="29">
        <f t="shared" si="1"/>
        <v>17.600000000000001</v>
      </c>
      <c r="E33" s="43">
        <f t="shared" si="2"/>
        <v>266</v>
      </c>
      <c r="F33" s="31">
        <v>7.5</v>
      </c>
      <c r="G33" s="32">
        <f t="shared" si="3"/>
        <v>11.8</v>
      </c>
      <c r="H33" s="43">
        <f t="shared" si="4"/>
        <v>268</v>
      </c>
      <c r="I33" s="31">
        <v>7.5</v>
      </c>
      <c r="J33" s="44">
        <f t="shared" si="5"/>
        <v>11.9</v>
      </c>
      <c r="K33" s="30">
        <f t="shared" si="6"/>
        <v>268</v>
      </c>
      <c r="L33" s="31">
        <v>12.5</v>
      </c>
      <c r="M33" s="32">
        <f t="shared" si="7"/>
        <v>11.9</v>
      </c>
      <c r="N33" s="30">
        <f t="shared" si="8"/>
        <v>266</v>
      </c>
      <c r="O33" s="31">
        <v>12.5</v>
      </c>
      <c r="P33" s="32">
        <f t="shared" si="9"/>
        <v>11.8</v>
      </c>
    </row>
    <row r="34" spans="1:16" ht="14.25" customHeight="1">
      <c r="A34" s="26">
        <v>6.7</v>
      </c>
      <c r="B34" s="27">
        <f t="shared" si="0"/>
        <v>320</v>
      </c>
      <c r="C34" s="28">
        <v>5</v>
      </c>
      <c r="D34" s="29">
        <f t="shared" si="1"/>
        <v>17.8</v>
      </c>
      <c r="E34" s="43">
        <f t="shared" si="2"/>
        <v>270</v>
      </c>
      <c r="F34" s="31">
        <v>7.5</v>
      </c>
      <c r="G34" s="32">
        <f t="shared" si="3"/>
        <v>12</v>
      </c>
      <c r="H34" s="43">
        <f t="shared" si="4"/>
        <v>272</v>
      </c>
      <c r="I34" s="31">
        <v>7.5</v>
      </c>
      <c r="J34" s="44">
        <f t="shared" si="5"/>
        <v>12.1</v>
      </c>
      <c r="K34" s="30">
        <f t="shared" si="6"/>
        <v>272</v>
      </c>
      <c r="L34" s="31">
        <v>12.5</v>
      </c>
      <c r="M34" s="32">
        <f t="shared" si="7"/>
        <v>12.1</v>
      </c>
      <c r="N34" s="30">
        <f t="shared" si="8"/>
        <v>270</v>
      </c>
      <c r="O34" s="31">
        <v>12.5</v>
      </c>
      <c r="P34" s="32">
        <f t="shared" si="9"/>
        <v>12</v>
      </c>
    </row>
    <row r="35" spans="1:16" ht="14.25" customHeight="1">
      <c r="A35" s="26">
        <v>6.8</v>
      </c>
      <c r="B35" s="27">
        <f t="shared" si="0"/>
        <v>324</v>
      </c>
      <c r="C35" s="28">
        <v>5</v>
      </c>
      <c r="D35" s="29">
        <f t="shared" si="1"/>
        <v>18</v>
      </c>
      <c r="E35" s="43">
        <f t="shared" si="2"/>
        <v>274</v>
      </c>
      <c r="F35" s="31">
        <v>7.5</v>
      </c>
      <c r="G35" s="32">
        <f t="shared" si="3"/>
        <v>12.2</v>
      </c>
      <c r="H35" s="43">
        <f t="shared" si="4"/>
        <v>276</v>
      </c>
      <c r="I35" s="31">
        <v>7.5</v>
      </c>
      <c r="J35" s="44">
        <f t="shared" si="5"/>
        <v>12.3</v>
      </c>
      <c r="K35" s="30">
        <f t="shared" si="6"/>
        <v>276</v>
      </c>
      <c r="L35" s="31">
        <v>12.5</v>
      </c>
      <c r="M35" s="32">
        <f t="shared" si="7"/>
        <v>12.3</v>
      </c>
      <c r="N35" s="30">
        <f t="shared" si="8"/>
        <v>274</v>
      </c>
      <c r="O35" s="31">
        <v>12.5</v>
      </c>
      <c r="P35" s="32">
        <f t="shared" si="9"/>
        <v>12.2</v>
      </c>
    </row>
    <row r="36" spans="1:16" ht="14.25" customHeight="1">
      <c r="A36" s="26">
        <v>6.9</v>
      </c>
      <c r="B36" s="27">
        <f t="shared" si="0"/>
        <v>328</v>
      </c>
      <c r="C36" s="28">
        <v>5</v>
      </c>
      <c r="D36" s="29">
        <f t="shared" si="1"/>
        <v>18.2</v>
      </c>
      <c r="E36" s="43">
        <f t="shared" si="2"/>
        <v>278</v>
      </c>
      <c r="F36" s="31">
        <v>7.5</v>
      </c>
      <c r="G36" s="32">
        <f t="shared" si="3"/>
        <v>12.4</v>
      </c>
      <c r="H36" s="43">
        <f t="shared" si="4"/>
        <v>280</v>
      </c>
      <c r="I36" s="31">
        <v>7.5</v>
      </c>
      <c r="J36" s="44">
        <f t="shared" si="5"/>
        <v>12.4</v>
      </c>
      <c r="K36" s="30">
        <f t="shared" si="6"/>
        <v>280</v>
      </c>
      <c r="L36" s="31">
        <v>12.5</v>
      </c>
      <c r="M36" s="32">
        <f t="shared" si="7"/>
        <v>12.4</v>
      </c>
      <c r="N36" s="30">
        <f t="shared" si="8"/>
        <v>278</v>
      </c>
      <c r="O36" s="31">
        <v>12.5</v>
      </c>
      <c r="P36" s="32">
        <f t="shared" si="9"/>
        <v>12.4</v>
      </c>
    </row>
    <row r="37" spans="1:16" ht="14.25" customHeight="1">
      <c r="A37" s="26">
        <v>7</v>
      </c>
      <c r="B37" s="27">
        <f t="shared" si="0"/>
        <v>332</v>
      </c>
      <c r="C37" s="28">
        <v>5</v>
      </c>
      <c r="D37" s="29">
        <f t="shared" si="1"/>
        <v>18.399999999999999</v>
      </c>
      <c r="E37" s="43">
        <f t="shared" si="2"/>
        <v>282</v>
      </c>
      <c r="F37" s="31">
        <v>7.5</v>
      </c>
      <c r="G37" s="32">
        <f t="shared" si="3"/>
        <v>12.5</v>
      </c>
      <c r="H37" s="43">
        <f t="shared" si="4"/>
        <v>285</v>
      </c>
      <c r="I37" s="31">
        <v>7.5</v>
      </c>
      <c r="J37" s="44">
        <f t="shared" si="5"/>
        <v>12.7</v>
      </c>
      <c r="K37" s="30">
        <f t="shared" si="6"/>
        <v>285</v>
      </c>
      <c r="L37" s="31">
        <v>12.5</v>
      </c>
      <c r="M37" s="32">
        <f t="shared" si="7"/>
        <v>12.7</v>
      </c>
      <c r="N37" s="30">
        <f t="shared" si="8"/>
        <v>282</v>
      </c>
      <c r="O37" s="31">
        <v>12.5</v>
      </c>
      <c r="P37" s="32">
        <f t="shared" si="9"/>
        <v>12.5</v>
      </c>
    </row>
    <row r="38" spans="1:16" ht="14.25" customHeight="1">
      <c r="A38" s="26">
        <v>7.1</v>
      </c>
      <c r="B38" s="27">
        <f t="shared" si="0"/>
        <v>336</v>
      </c>
      <c r="C38" s="28">
        <v>5</v>
      </c>
      <c r="D38" s="29">
        <f t="shared" si="1"/>
        <v>18.7</v>
      </c>
      <c r="E38" s="43">
        <f t="shared" si="2"/>
        <v>286</v>
      </c>
      <c r="F38" s="31">
        <v>7.5</v>
      </c>
      <c r="G38" s="32">
        <f t="shared" si="3"/>
        <v>12.7</v>
      </c>
      <c r="H38" s="43">
        <f t="shared" si="4"/>
        <v>289</v>
      </c>
      <c r="I38" s="31">
        <v>7.5</v>
      </c>
      <c r="J38" s="44">
        <f t="shared" si="5"/>
        <v>12.8</v>
      </c>
      <c r="K38" s="30">
        <f t="shared" si="6"/>
        <v>289</v>
      </c>
      <c r="L38" s="31">
        <v>12.5</v>
      </c>
      <c r="M38" s="32">
        <f t="shared" si="7"/>
        <v>12.8</v>
      </c>
      <c r="N38" s="30">
        <f t="shared" si="8"/>
        <v>286</v>
      </c>
      <c r="O38" s="31">
        <v>12.5</v>
      </c>
      <c r="P38" s="32">
        <f t="shared" si="9"/>
        <v>12.7</v>
      </c>
    </row>
    <row r="39" spans="1:16" ht="14.25" customHeight="1">
      <c r="A39" s="26">
        <v>7.2</v>
      </c>
      <c r="B39" s="27">
        <f t="shared" ref="B39:B70" si="10">ROUND((A39*82.6-29+115)*0.5,0)</f>
        <v>340</v>
      </c>
      <c r="C39" s="28">
        <v>5</v>
      </c>
      <c r="D39" s="29">
        <f t="shared" ref="D39:D70" si="11">ROUND(B39*0.5/9,1)</f>
        <v>18.899999999999999</v>
      </c>
      <c r="E39" s="43">
        <f t="shared" ref="E39:E70" si="12">ROUND((A39*82.6-29+15)*0.5,0)</f>
        <v>290</v>
      </c>
      <c r="F39" s="31">
        <v>7.5</v>
      </c>
      <c r="G39" s="32">
        <f t="shared" ref="G39:G70" si="13">ROUND(E39*0.4/9,1)</f>
        <v>12.9</v>
      </c>
      <c r="H39" s="43">
        <f t="shared" ref="H39:H70" si="14">ROUND((A39*82.6-29+20)*0.5,0)</f>
        <v>293</v>
      </c>
      <c r="I39" s="31">
        <v>7.5</v>
      </c>
      <c r="J39" s="44">
        <f t="shared" ref="J39:J70" si="15">ROUND(H39*0.4/9,1)</f>
        <v>13</v>
      </c>
      <c r="K39" s="30">
        <f t="shared" ref="K39:K70" si="16">ROUND((A39*82.6-29+20)*0.5,0)</f>
        <v>293</v>
      </c>
      <c r="L39" s="31">
        <v>12.5</v>
      </c>
      <c r="M39" s="32">
        <f t="shared" ref="M39:M70" si="17">ROUND(K39*0.4/9,1)</f>
        <v>13</v>
      </c>
      <c r="N39" s="30">
        <f t="shared" ref="N39:N70" si="18">ROUND((A39*82.6-29+15)*0.5,0)</f>
        <v>290</v>
      </c>
      <c r="O39" s="31">
        <v>12.5</v>
      </c>
      <c r="P39" s="32">
        <f t="shared" ref="P39:P70" si="19">ROUND(N39*0.4/9,1)</f>
        <v>12.9</v>
      </c>
    </row>
    <row r="40" spans="1:16" ht="14.25" customHeight="1">
      <c r="A40" s="26">
        <v>7.3</v>
      </c>
      <c r="B40" s="27">
        <f t="shared" si="10"/>
        <v>344</v>
      </c>
      <c r="C40" s="28">
        <v>5</v>
      </c>
      <c r="D40" s="29">
        <f t="shared" si="11"/>
        <v>19.100000000000001</v>
      </c>
      <c r="E40" s="43">
        <f t="shared" si="12"/>
        <v>294</v>
      </c>
      <c r="F40" s="31">
        <v>7.5</v>
      </c>
      <c r="G40" s="32">
        <f t="shared" si="13"/>
        <v>13.1</v>
      </c>
      <c r="H40" s="43">
        <f t="shared" si="14"/>
        <v>297</v>
      </c>
      <c r="I40" s="31">
        <v>7.5</v>
      </c>
      <c r="J40" s="44">
        <f t="shared" si="15"/>
        <v>13.2</v>
      </c>
      <c r="K40" s="30">
        <f t="shared" si="16"/>
        <v>297</v>
      </c>
      <c r="L40" s="31">
        <v>12.5</v>
      </c>
      <c r="M40" s="32">
        <f t="shared" si="17"/>
        <v>13.2</v>
      </c>
      <c r="N40" s="30">
        <f t="shared" si="18"/>
        <v>294</v>
      </c>
      <c r="O40" s="31">
        <v>12.5</v>
      </c>
      <c r="P40" s="32">
        <f t="shared" si="19"/>
        <v>13.1</v>
      </c>
    </row>
    <row r="41" spans="1:16" ht="14.25" customHeight="1">
      <c r="A41" s="26">
        <v>7.4</v>
      </c>
      <c r="B41" s="27">
        <f t="shared" si="10"/>
        <v>349</v>
      </c>
      <c r="C41" s="28">
        <v>5</v>
      </c>
      <c r="D41" s="29">
        <f t="shared" si="11"/>
        <v>19.399999999999999</v>
      </c>
      <c r="E41" s="43">
        <f t="shared" si="12"/>
        <v>299</v>
      </c>
      <c r="F41" s="31">
        <v>7.5</v>
      </c>
      <c r="G41" s="32">
        <f t="shared" si="13"/>
        <v>13.3</v>
      </c>
      <c r="H41" s="43">
        <f t="shared" si="14"/>
        <v>301</v>
      </c>
      <c r="I41" s="31">
        <v>7.5</v>
      </c>
      <c r="J41" s="44">
        <f t="shared" si="15"/>
        <v>13.4</v>
      </c>
      <c r="K41" s="30">
        <f t="shared" si="16"/>
        <v>301</v>
      </c>
      <c r="L41" s="31">
        <v>12.5</v>
      </c>
      <c r="M41" s="32">
        <f t="shared" si="17"/>
        <v>13.4</v>
      </c>
      <c r="N41" s="30">
        <f t="shared" si="18"/>
        <v>299</v>
      </c>
      <c r="O41" s="31">
        <v>12.5</v>
      </c>
      <c r="P41" s="32">
        <f t="shared" si="19"/>
        <v>13.3</v>
      </c>
    </row>
    <row r="42" spans="1:16" ht="14.25" customHeight="1">
      <c r="A42" s="26">
        <v>7.5</v>
      </c>
      <c r="B42" s="27">
        <f t="shared" si="10"/>
        <v>353</v>
      </c>
      <c r="C42" s="28">
        <v>5</v>
      </c>
      <c r="D42" s="29">
        <f t="shared" si="11"/>
        <v>19.600000000000001</v>
      </c>
      <c r="E42" s="43">
        <f t="shared" si="12"/>
        <v>303</v>
      </c>
      <c r="F42" s="31">
        <v>7.5</v>
      </c>
      <c r="G42" s="32">
        <f t="shared" si="13"/>
        <v>13.5</v>
      </c>
      <c r="H42" s="43">
        <f t="shared" si="14"/>
        <v>305</v>
      </c>
      <c r="I42" s="31">
        <v>7.5</v>
      </c>
      <c r="J42" s="44">
        <f t="shared" si="15"/>
        <v>13.6</v>
      </c>
      <c r="K42" s="30">
        <f t="shared" si="16"/>
        <v>305</v>
      </c>
      <c r="L42" s="31">
        <v>12.5</v>
      </c>
      <c r="M42" s="32">
        <f t="shared" si="17"/>
        <v>13.6</v>
      </c>
      <c r="N42" s="30">
        <f t="shared" si="18"/>
        <v>303</v>
      </c>
      <c r="O42" s="31">
        <v>12.5</v>
      </c>
      <c r="P42" s="32">
        <f t="shared" si="19"/>
        <v>13.5</v>
      </c>
    </row>
    <row r="43" spans="1:16" ht="14.25" customHeight="1">
      <c r="A43" s="26">
        <v>7.6</v>
      </c>
      <c r="B43" s="27">
        <f t="shared" si="10"/>
        <v>357</v>
      </c>
      <c r="C43" s="28">
        <v>5</v>
      </c>
      <c r="D43" s="29">
        <f t="shared" si="11"/>
        <v>19.8</v>
      </c>
      <c r="E43" s="43">
        <f t="shared" si="12"/>
        <v>307</v>
      </c>
      <c r="F43" s="31">
        <v>7.5</v>
      </c>
      <c r="G43" s="32">
        <f t="shared" si="13"/>
        <v>13.6</v>
      </c>
      <c r="H43" s="43">
        <f t="shared" si="14"/>
        <v>309</v>
      </c>
      <c r="I43" s="31">
        <v>7.5</v>
      </c>
      <c r="J43" s="44">
        <f t="shared" si="15"/>
        <v>13.7</v>
      </c>
      <c r="K43" s="30">
        <f t="shared" si="16"/>
        <v>309</v>
      </c>
      <c r="L43" s="31">
        <v>12.5</v>
      </c>
      <c r="M43" s="32">
        <f t="shared" si="17"/>
        <v>13.7</v>
      </c>
      <c r="N43" s="30">
        <f t="shared" si="18"/>
        <v>307</v>
      </c>
      <c r="O43" s="31">
        <v>12.5</v>
      </c>
      <c r="P43" s="32">
        <f t="shared" si="19"/>
        <v>13.6</v>
      </c>
    </row>
    <row r="44" spans="1:16" ht="14.25" customHeight="1">
      <c r="A44" s="26">
        <v>7.7</v>
      </c>
      <c r="B44" s="27">
        <f t="shared" si="10"/>
        <v>361</v>
      </c>
      <c r="C44" s="28">
        <v>5</v>
      </c>
      <c r="D44" s="29">
        <f t="shared" si="11"/>
        <v>20.100000000000001</v>
      </c>
      <c r="E44" s="43">
        <f t="shared" si="12"/>
        <v>311</v>
      </c>
      <c r="F44" s="31">
        <v>7.5</v>
      </c>
      <c r="G44" s="32">
        <f t="shared" si="13"/>
        <v>13.8</v>
      </c>
      <c r="H44" s="43">
        <f t="shared" si="14"/>
        <v>314</v>
      </c>
      <c r="I44" s="31">
        <v>7.5</v>
      </c>
      <c r="J44" s="44">
        <f t="shared" si="15"/>
        <v>14</v>
      </c>
      <c r="K44" s="30">
        <f t="shared" si="16"/>
        <v>314</v>
      </c>
      <c r="L44" s="31">
        <v>12.5</v>
      </c>
      <c r="M44" s="32">
        <f t="shared" si="17"/>
        <v>14</v>
      </c>
      <c r="N44" s="30">
        <f t="shared" si="18"/>
        <v>311</v>
      </c>
      <c r="O44" s="31">
        <v>12.5</v>
      </c>
      <c r="P44" s="32">
        <f t="shared" si="19"/>
        <v>13.8</v>
      </c>
    </row>
    <row r="45" spans="1:16" ht="14.25" customHeight="1">
      <c r="A45" s="26">
        <v>7.8</v>
      </c>
      <c r="B45" s="27">
        <f t="shared" si="10"/>
        <v>365</v>
      </c>
      <c r="C45" s="28">
        <v>5</v>
      </c>
      <c r="D45" s="29">
        <f t="shared" si="11"/>
        <v>20.3</v>
      </c>
      <c r="E45" s="43">
        <f t="shared" si="12"/>
        <v>315</v>
      </c>
      <c r="F45" s="31">
        <v>7.5</v>
      </c>
      <c r="G45" s="32">
        <f t="shared" si="13"/>
        <v>14</v>
      </c>
      <c r="H45" s="43">
        <f t="shared" si="14"/>
        <v>318</v>
      </c>
      <c r="I45" s="31">
        <v>7.5</v>
      </c>
      <c r="J45" s="44">
        <f t="shared" si="15"/>
        <v>14.1</v>
      </c>
      <c r="K45" s="30">
        <f t="shared" si="16"/>
        <v>318</v>
      </c>
      <c r="L45" s="31">
        <v>12.5</v>
      </c>
      <c r="M45" s="32">
        <f t="shared" si="17"/>
        <v>14.1</v>
      </c>
      <c r="N45" s="30">
        <f t="shared" si="18"/>
        <v>315</v>
      </c>
      <c r="O45" s="31">
        <v>12.5</v>
      </c>
      <c r="P45" s="32">
        <f t="shared" si="19"/>
        <v>14</v>
      </c>
    </row>
    <row r="46" spans="1:16" ht="14.25" customHeight="1">
      <c r="A46" s="26">
        <v>7.9</v>
      </c>
      <c r="B46" s="27">
        <f t="shared" si="10"/>
        <v>369</v>
      </c>
      <c r="C46" s="28">
        <v>5</v>
      </c>
      <c r="D46" s="29">
        <f t="shared" si="11"/>
        <v>20.5</v>
      </c>
      <c r="E46" s="43">
        <f t="shared" si="12"/>
        <v>319</v>
      </c>
      <c r="F46" s="31">
        <v>7.5</v>
      </c>
      <c r="G46" s="32">
        <f t="shared" si="13"/>
        <v>14.2</v>
      </c>
      <c r="H46" s="43">
        <f t="shared" si="14"/>
        <v>322</v>
      </c>
      <c r="I46" s="31">
        <v>7.5</v>
      </c>
      <c r="J46" s="44">
        <f t="shared" si="15"/>
        <v>14.3</v>
      </c>
      <c r="K46" s="30">
        <f t="shared" si="16"/>
        <v>322</v>
      </c>
      <c r="L46" s="31">
        <v>12.5</v>
      </c>
      <c r="M46" s="32">
        <f t="shared" si="17"/>
        <v>14.3</v>
      </c>
      <c r="N46" s="30">
        <f t="shared" si="18"/>
        <v>319</v>
      </c>
      <c r="O46" s="31">
        <v>12.5</v>
      </c>
      <c r="P46" s="32">
        <f t="shared" si="19"/>
        <v>14.2</v>
      </c>
    </row>
    <row r="47" spans="1:16" ht="14.25" customHeight="1">
      <c r="A47" s="26">
        <v>8</v>
      </c>
      <c r="B47" s="27">
        <f t="shared" si="10"/>
        <v>373</v>
      </c>
      <c r="C47" s="28">
        <v>5</v>
      </c>
      <c r="D47" s="29">
        <f t="shared" si="11"/>
        <v>20.7</v>
      </c>
      <c r="E47" s="43">
        <f t="shared" si="12"/>
        <v>323</v>
      </c>
      <c r="F47" s="31">
        <v>7.5</v>
      </c>
      <c r="G47" s="32">
        <f t="shared" si="13"/>
        <v>14.4</v>
      </c>
      <c r="H47" s="43">
        <f t="shared" si="14"/>
        <v>326</v>
      </c>
      <c r="I47" s="31">
        <v>7.5</v>
      </c>
      <c r="J47" s="44">
        <f t="shared" si="15"/>
        <v>14.5</v>
      </c>
      <c r="K47" s="30">
        <f t="shared" si="16"/>
        <v>326</v>
      </c>
      <c r="L47" s="31">
        <v>12.5</v>
      </c>
      <c r="M47" s="32">
        <f t="shared" si="17"/>
        <v>14.5</v>
      </c>
      <c r="N47" s="30">
        <f t="shared" si="18"/>
        <v>323</v>
      </c>
      <c r="O47" s="31">
        <v>12.5</v>
      </c>
      <c r="P47" s="32">
        <f t="shared" si="19"/>
        <v>14.4</v>
      </c>
    </row>
    <row r="48" spans="1:16" ht="14.25" customHeight="1">
      <c r="A48" s="26">
        <v>8.1</v>
      </c>
      <c r="B48" s="27">
        <f t="shared" si="10"/>
        <v>378</v>
      </c>
      <c r="C48" s="28">
        <v>5</v>
      </c>
      <c r="D48" s="29">
        <f t="shared" si="11"/>
        <v>21</v>
      </c>
      <c r="E48" s="43">
        <f t="shared" si="12"/>
        <v>328</v>
      </c>
      <c r="F48" s="31">
        <v>7.5</v>
      </c>
      <c r="G48" s="32">
        <f t="shared" si="13"/>
        <v>14.6</v>
      </c>
      <c r="H48" s="43">
        <f t="shared" si="14"/>
        <v>330</v>
      </c>
      <c r="I48" s="31">
        <v>7.5</v>
      </c>
      <c r="J48" s="44">
        <f t="shared" si="15"/>
        <v>14.7</v>
      </c>
      <c r="K48" s="30">
        <f t="shared" si="16"/>
        <v>330</v>
      </c>
      <c r="L48" s="31">
        <v>12.5</v>
      </c>
      <c r="M48" s="32">
        <f t="shared" si="17"/>
        <v>14.7</v>
      </c>
      <c r="N48" s="30">
        <f t="shared" si="18"/>
        <v>328</v>
      </c>
      <c r="O48" s="31">
        <v>12.5</v>
      </c>
      <c r="P48" s="32">
        <f t="shared" si="19"/>
        <v>14.6</v>
      </c>
    </row>
    <row r="49" spans="1:16" ht="14.25" customHeight="1">
      <c r="A49" s="26">
        <v>8.1999999999999993</v>
      </c>
      <c r="B49" s="27">
        <f t="shared" si="10"/>
        <v>382</v>
      </c>
      <c r="C49" s="28">
        <v>5</v>
      </c>
      <c r="D49" s="29">
        <f t="shared" si="11"/>
        <v>21.2</v>
      </c>
      <c r="E49" s="43">
        <f t="shared" si="12"/>
        <v>332</v>
      </c>
      <c r="F49" s="31">
        <v>7.5</v>
      </c>
      <c r="G49" s="32">
        <f t="shared" si="13"/>
        <v>14.8</v>
      </c>
      <c r="H49" s="43">
        <f t="shared" si="14"/>
        <v>334</v>
      </c>
      <c r="I49" s="31">
        <v>7.5</v>
      </c>
      <c r="J49" s="44">
        <f t="shared" si="15"/>
        <v>14.8</v>
      </c>
      <c r="K49" s="30">
        <f t="shared" si="16"/>
        <v>334</v>
      </c>
      <c r="L49" s="31">
        <v>12.5</v>
      </c>
      <c r="M49" s="32">
        <f t="shared" si="17"/>
        <v>14.8</v>
      </c>
      <c r="N49" s="30">
        <f t="shared" si="18"/>
        <v>332</v>
      </c>
      <c r="O49" s="31">
        <v>12.5</v>
      </c>
      <c r="P49" s="32">
        <f t="shared" si="19"/>
        <v>14.8</v>
      </c>
    </row>
    <row r="50" spans="1:16" ht="14.25" customHeight="1">
      <c r="A50" s="26">
        <v>8.3000000000000007</v>
      </c>
      <c r="B50" s="27">
        <f t="shared" si="10"/>
        <v>386</v>
      </c>
      <c r="C50" s="28">
        <v>5</v>
      </c>
      <c r="D50" s="29">
        <f t="shared" si="11"/>
        <v>21.4</v>
      </c>
      <c r="E50" s="43">
        <f t="shared" si="12"/>
        <v>336</v>
      </c>
      <c r="F50" s="31">
        <v>7.5</v>
      </c>
      <c r="G50" s="32">
        <f t="shared" si="13"/>
        <v>14.9</v>
      </c>
      <c r="H50" s="43">
        <f t="shared" si="14"/>
        <v>338</v>
      </c>
      <c r="I50" s="31">
        <v>7.5</v>
      </c>
      <c r="J50" s="44">
        <f t="shared" si="15"/>
        <v>15</v>
      </c>
      <c r="K50" s="30">
        <f t="shared" si="16"/>
        <v>338</v>
      </c>
      <c r="L50" s="31">
        <v>12.5</v>
      </c>
      <c r="M50" s="32">
        <f t="shared" si="17"/>
        <v>15</v>
      </c>
      <c r="N50" s="30">
        <f t="shared" si="18"/>
        <v>336</v>
      </c>
      <c r="O50" s="31">
        <v>12.5</v>
      </c>
      <c r="P50" s="32">
        <f t="shared" si="19"/>
        <v>14.9</v>
      </c>
    </row>
    <row r="51" spans="1:16" ht="14.25" customHeight="1">
      <c r="A51" s="26">
        <v>8.4</v>
      </c>
      <c r="B51" s="27">
        <f t="shared" si="10"/>
        <v>390</v>
      </c>
      <c r="C51" s="28">
        <v>5</v>
      </c>
      <c r="D51" s="29">
        <f t="shared" si="11"/>
        <v>21.7</v>
      </c>
      <c r="E51" s="43">
        <f t="shared" si="12"/>
        <v>340</v>
      </c>
      <c r="F51" s="31">
        <v>7.5</v>
      </c>
      <c r="G51" s="32">
        <f t="shared" si="13"/>
        <v>15.1</v>
      </c>
      <c r="H51" s="43">
        <f t="shared" si="14"/>
        <v>342</v>
      </c>
      <c r="I51" s="31">
        <v>7.5</v>
      </c>
      <c r="J51" s="44">
        <f t="shared" si="15"/>
        <v>15.2</v>
      </c>
      <c r="K51" s="30">
        <f t="shared" si="16"/>
        <v>342</v>
      </c>
      <c r="L51" s="31">
        <v>12.5</v>
      </c>
      <c r="M51" s="32">
        <f t="shared" si="17"/>
        <v>15.2</v>
      </c>
      <c r="N51" s="30">
        <f t="shared" si="18"/>
        <v>340</v>
      </c>
      <c r="O51" s="31">
        <v>12.5</v>
      </c>
      <c r="P51" s="32">
        <f t="shared" si="19"/>
        <v>15.1</v>
      </c>
    </row>
    <row r="52" spans="1:16" ht="14.25" customHeight="1">
      <c r="A52" s="26">
        <v>8.5</v>
      </c>
      <c r="B52" s="27">
        <f t="shared" si="10"/>
        <v>394</v>
      </c>
      <c r="C52" s="28">
        <v>5</v>
      </c>
      <c r="D52" s="29">
        <f t="shared" si="11"/>
        <v>21.9</v>
      </c>
      <c r="E52" s="43">
        <f t="shared" si="12"/>
        <v>344</v>
      </c>
      <c r="F52" s="31">
        <v>7.5</v>
      </c>
      <c r="G52" s="32">
        <f t="shared" si="13"/>
        <v>15.3</v>
      </c>
      <c r="H52" s="43">
        <f t="shared" si="14"/>
        <v>347</v>
      </c>
      <c r="I52" s="31">
        <v>7.5</v>
      </c>
      <c r="J52" s="44">
        <f t="shared" si="15"/>
        <v>15.4</v>
      </c>
      <c r="K52" s="30">
        <f t="shared" si="16"/>
        <v>347</v>
      </c>
      <c r="L52" s="31">
        <v>12.5</v>
      </c>
      <c r="M52" s="32">
        <f t="shared" si="17"/>
        <v>15.4</v>
      </c>
      <c r="N52" s="30">
        <f t="shared" si="18"/>
        <v>344</v>
      </c>
      <c r="O52" s="31">
        <v>12.5</v>
      </c>
      <c r="P52" s="32">
        <f t="shared" si="19"/>
        <v>15.3</v>
      </c>
    </row>
    <row r="53" spans="1:16" ht="14.25" customHeight="1">
      <c r="A53" s="26">
        <v>8.6</v>
      </c>
      <c r="B53" s="27">
        <f t="shared" si="10"/>
        <v>398</v>
      </c>
      <c r="C53" s="28">
        <v>5</v>
      </c>
      <c r="D53" s="29">
        <f t="shared" si="11"/>
        <v>22.1</v>
      </c>
      <c r="E53" s="43">
        <f t="shared" si="12"/>
        <v>348</v>
      </c>
      <c r="F53" s="31">
        <v>7.5</v>
      </c>
      <c r="G53" s="32">
        <f t="shared" si="13"/>
        <v>15.5</v>
      </c>
      <c r="H53" s="43">
        <f t="shared" si="14"/>
        <v>351</v>
      </c>
      <c r="I53" s="31">
        <v>7.5</v>
      </c>
      <c r="J53" s="44">
        <f t="shared" si="15"/>
        <v>15.6</v>
      </c>
      <c r="K53" s="30">
        <f t="shared" si="16"/>
        <v>351</v>
      </c>
      <c r="L53" s="31">
        <v>12.5</v>
      </c>
      <c r="M53" s="32">
        <f t="shared" si="17"/>
        <v>15.6</v>
      </c>
      <c r="N53" s="30">
        <f t="shared" si="18"/>
        <v>348</v>
      </c>
      <c r="O53" s="31">
        <v>12.5</v>
      </c>
      <c r="P53" s="32">
        <f t="shared" si="19"/>
        <v>15.5</v>
      </c>
    </row>
    <row r="54" spans="1:16" ht="14.25" customHeight="1">
      <c r="A54" s="26">
        <v>8.6999999999999993</v>
      </c>
      <c r="B54" s="27">
        <f t="shared" si="10"/>
        <v>402</v>
      </c>
      <c r="C54" s="28">
        <v>5</v>
      </c>
      <c r="D54" s="29">
        <f t="shared" si="11"/>
        <v>22.3</v>
      </c>
      <c r="E54" s="43">
        <f t="shared" si="12"/>
        <v>352</v>
      </c>
      <c r="F54" s="31">
        <v>7.5</v>
      </c>
      <c r="G54" s="32">
        <f t="shared" si="13"/>
        <v>15.6</v>
      </c>
      <c r="H54" s="43">
        <f t="shared" si="14"/>
        <v>355</v>
      </c>
      <c r="I54" s="31">
        <v>7.5</v>
      </c>
      <c r="J54" s="44">
        <f t="shared" si="15"/>
        <v>15.8</v>
      </c>
      <c r="K54" s="30">
        <f t="shared" si="16"/>
        <v>355</v>
      </c>
      <c r="L54" s="31">
        <v>12.5</v>
      </c>
      <c r="M54" s="32">
        <f t="shared" si="17"/>
        <v>15.8</v>
      </c>
      <c r="N54" s="30">
        <f t="shared" si="18"/>
        <v>352</v>
      </c>
      <c r="O54" s="31">
        <v>12.5</v>
      </c>
      <c r="P54" s="32">
        <f t="shared" si="19"/>
        <v>15.6</v>
      </c>
    </row>
    <row r="55" spans="1:16" ht="14.25" customHeight="1">
      <c r="A55" s="26">
        <v>8.8000000000000007</v>
      </c>
      <c r="B55" s="27">
        <f t="shared" si="10"/>
        <v>406</v>
      </c>
      <c r="C55" s="28">
        <v>5</v>
      </c>
      <c r="D55" s="29">
        <f t="shared" si="11"/>
        <v>22.6</v>
      </c>
      <c r="E55" s="43">
        <f t="shared" si="12"/>
        <v>356</v>
      </c>
      <c r="F55" s="31">
        <v>7.5</v>
      </c>
      <c r="G55" s="32">
        <f t="shared" si="13"/>
        <v>15.8</v>
      </c>
      <c r="H55" s="43">
        <f t="shared" si="14"/>
        <v>359</v>
      </c>
      <c r="I55" s="31">
        <v>7.5</v>
      </c>
      <c r="J55" s="44">
        <f t="shared" si="15"/>
        <v>16</v>
      </c>
      <c r="K55" s="30">
        <f t="shared" si="16"/>
        <v>359</v>
      </c>
      <c r="L55" s="31">
        <v>12.5</v>
      </c>
      <c r="M55" s="32">
        <f t="shared" si="17"/>
        <v>16</v>
      </c>
      <c r="N55" s="30">
        <f t="shared" si="18"/>
        <v>356</v>
      </c>
      <c r="O55" s="31">
        <v>12.5</v>
      </c>
      <c r="P55" s="32">
        <f t="shared" si="19"/>
        <v>15.8</v>
      </c>
    </row>
    <row r="56" spans="1:16" ht="14.25" customHeight="1">
      <c r="A56" s="26">
        <v>8.9</v>
      </c>
      <c r="B56" s="27">
        <f t="shared" si="10"/>
        <v>411</v>
      </c>
      <c r="C56" s="28">
        <v>5</v>
      </c>
      <c r="D56" s="29">
        <f t="shared" si="11"/>
        <v>22.8</v>
      </c>
      <c r="E56" s="43">
        <f t="shared" si="12"/>
        <v>361</v>
      </c>
      <c r="F56" s="31">
        <v>7.5</v>
      </c>
      <c r="G56" s="32">
        <f t="shared" si="13"/>
        <v>16</v>
      </c>
      <c r="H56" s="43">
        <f t="shared" si="14"/>
        <v>363</v>
      </c>
      <c r="I56" s="31">
        <v>7.5</v>
      </c>
      <c r="J56" s="44">
        <f t="shared" si="15"/>
        <v>16.100000000000001</v>
      </c>
      <c r="K56" s="30">
        <f t="shared" si="16"/>
        <v>363</v>
      </c>
      <c r="L56" s="31">
        <v>12.5</v>
      </c>
      <c r="M56" s="32">
        <f t="shared" si="17"/>
        <v>16.100000000000001</v>
      </c>
      <c r="N56" s="30">
        <f t="shared" si="18"/>
        <v>361</v>
      </c>
      <c r="O56" s="31">
        <v>12.5</v>
      </c>
      <c r="P56" s="32">
        <f t="shared" si="19"/>
        <v>16</v>
      </c>
    </row>
    <row r="57" spans="1:16" ht="14.25" customHeight="1">
      <c r="A57" s="26">
        <v>9</v>
      </c>
      <c r="B57" s="27">
        <f t="shared" si="10"/>
        <v>415</v>
      </c>
      <c r="C57" s="28">
        <v>5</v>
      </c>
      <c r="D57" s="29">
        <f t="shared" si="11"/>
        <v>23.1</v>
      </c>
      <c r="E57" s="43">
        <f t="shared" si="12"/>
        <v>365</v>
      </c>
      <c r="F57" s="31">
        <v>7.5</v>
      </c>
      <c r="G57" s="32">
        <f t="shared" si="13"/>
        <v>16.2</v>
      </c>
      <c r="H57" s="43">
        <f t="shared" si="14"/>
        <v>367</v>
      </c>
      <c r="I57" s="31">
        <v>7.5</v>
      </c>
      <c r="J57" s="44">
        <f t="shared" si="15"/>
        <v>16.3</v>
      </c>
      <c r="K57" s="30">
        <f t="shared" si="16"/>
        <v>367</v>
      </c>
      <c r="L57" s="31">
        <v>12.5</v>
      </c>
      <c r="M57" s="32">
        <f t="shared" si="17"/>
        <v>16.3</v>
      </c>
      <c r="N57" s="30">
        <f t="shared" si="18"/>
        <v>365</v>
      </c>
      <c r="O57" s="31">
        <v>12.5</v>
      </c>
      <c r="P57" s="32">
        <f t="shared" si="19"/>
        <v>16.2</v>
      </c>
    </row>
    <row r="58" spans="1:16" ht="14.25" customHeight="1">
      <c r="A58" s="26">
        <v>9.1</v>
      </c>
      <c r="B58" s="27">
        <f t="shared" si="10"/>
        <v>419</v>
      </c>
      <c r="C58" s="28">
        <v>5</v>
      </c>
      <c r="D58" s="29">
        <f t="shared" si="11"/>
        <v>23.3</v>
      </c>
      <c r="E58" s="43">
        <f t="shared" si="12"/>
        <v>369</v>
      </c>
      <c r="F58" s="31">
        <v>7.5</v>
      </c>
      <c r="G58" s="32">
        <f t="shared" si="13"/>
        <v>16.399999999999999</v>
      </c>
      <c r="H58" s="43">
        <f t="shared" si="14"/>
        <v>371</v>
      </c>
      <c r="I58" s="31">
        <v>7.5</v>
      </c>
      <c r="J58" s="44">
        <f t="shared" si="15"/>
        <v>16.5</v>
      </c>
      <c r="K58" s="30">
        <f t="shared" si="16"/>
        <v>371</v>
      </c>
      <c r="L58" s="31">
        <v>12.5</v>
      </c>
      <c r="M58" s="32">
        <f t="shared" si="17"/>
        <v>16.5</v>
      </c>
      <c r="N58" s="30">
        <f t="shared" si="18"/>
        <v>369</v>
      </c>
      <c r="O58" s="31">
        <v>12.5</v>
      </c>
      <c r="P58" s="32">
        <f t="shared" si="19"/>
        <v>16.399999999999999</v>
      </c>
    </row>
    <row r="59" spans="1:16" ht="14.25" customHeight="1">
      <c r="A59" s="26">
        <v>9.1999999999999993</v>
      </c>
      <c r="B59" s="27">
        <f t="shared" si="10"/>
        <v>423</v>
      </c>
      <c r="C59" s="28">
        <v>5</v>
      </c>
      <c r="D59" s="29">
        <f t="shared" si="11"/>
        <v>23.5</v>
      </c>
      <c r="E59" s="43">
        <f t="shared" si="12"/>
        <v>373</v>
      </c>
      <c r="F59" s="31">
        <v>7.5</v>
      </c>
      <c r="G59" s="32">
        <f t="shared" si="13"/>
        <v>16.600000000000001</v>
      </c>
      <c r="H59" s="43">
        <f t="shared" si="14"/>
        <v>375</v>
      </c>
      <c r="I59" s="31">
        <v>7.5</v>
      </c>
      <c r="J59" s="44">
        <f t="shared" si="15"/>
        <v>16.7</v>
      </c>
      <c r="K59" s="30">
        <f t="shared" si="16"/>
        <v>375</v>
      </c>
      <c r="L59" s="31">
        <v>12.5</v>
      </c>
      <c r="M59" s="32">
        <f t="shared" si="17"/>
        <v>16.7</v>
      </c>
      <c r="N59" s="30">
        <f t="shared" si="18"/>
        <v>373</v>
      </c>
      <c r="O59" s="31">
        <v>12.5</v>
      </c>
      <c r="P59" s="32">
        <f t="shared" si="19"/>
        <v>16.600000000000001</v>
      </c>
    </row>
    <row r="60" spans="1:16" ht="14.25" customHeight="1">
      <c r="A60" s="26">
        <v>9.3000000000000007</v>
      </c>
      <c r="B60" s="27">
        <f t="shared" si="10"/>
        <v>427</v>
      </c>
      <c r="C60" s="28">
        <v>5</v>
      </c>
      <c r="D60" s="29">
        <f t="shared" si="11"/>
        <v>23.7</v>
      </c>
      <c r="E60" s="43">
        <f t="shared" si="12"/>
        <v>377</v>
      </c>
      <c r="F60" s="31">
        <v>7.5</v>
      </c>
      <c r="G60" s="32">
        <f t="shared" si="13"/>
        <v>16.8</v>
      </c>
      <c r="H60" s="43">
        <f t="shared" si="14"/>
        <v>380</v>
      </c>
      <c r="I60" s="31">
        <v>7.5</v>
      </c>
      <c r="J60" s="44">
        <f t="shared" si="15"/>
        <v>16.899999999999999</v>
      </c>
      <c r="K60" s="30">
        <f t="shared" si="16"/>
        <v>380</v>
      </c>
      <c r="L60" s="31">
        <v>12.5</v>
      </c>
      <c r="M60" s="32">
        <f t="shared" si="17"/>
        <v>16.899999999999999</v>
      </c>
      <c r="N60" s="30">
        <f t="shared" si="18"/>
        <v>377</v>
      </c>
      <c r="O60" s="31">
        <v>12.5</v>
      </c>
      <c r="P60" s="32">
        <f t="shared" si="19"/>
        <v>16.8</v>
      </c>
    </row>
    <row r="61" spans="1:16" ht="14.25" customHeight="1">
      <c r="A61" s="26">
        <v>9.4</v>
      </c>
      <c r="B61" s="27">
        <f t="shared" si="10"/>
        <v>431</v>
      </c>
      <c r="C61" s="28">
        <v>5</v>
      </c>
      <c r="D61" s="29">
        <f t="shared" si="11"/>
        <v>23.9</v>
      </c>
      <c r="E61" s="43">
        <f t="shared" si="12"/>
        <v>381</v>
      </c>
      <c r="F61" s="31">
        <v>7.5</v>
      </c>
      <c r="G61" s="32">
        <f t="shared" si="13"/>
        <v>16.899999999999999</v>
      </c>
      <c r="H61" s="43">
        <f t="shared" si="14"/>
        <v>384</v>
      </c>
      <c r="I61" s="31">
        <v>7.5</v>
      </c>
      <c r="J61" s="44">
        <f t="shared" si="15"/>
        <v>17.100000000000001</v>
      </c>
      <c r="K61" s="30">
        <f t="shared" si="16"/>
        <v>384</v>
      </c>
      <c r="L61" s="31">
        <v>12.5</v>
      </c>
      <c r="M61" s="32">
        <f t="shared" si="17"/>
        <v>17.100000000000001</v>
      </c>
      <c r="N61" s="30">
        <f t="shared" si="18"/>
        <v>381</v>
      </c>
      <c r="O61" s="31">
        <v>12.5</v>
      </c>
      <c r="P61" s="32">
        <f t="shared" si="19"/>
        <v>16.899999999999999</v>
      </c>
    </row>
    <row r="62" spans="1:16" ht="14.25" customHeight="1">
      <c r="A62" s="26">
        <v>9.5</v>
      </c>
      <c r="B62" s="27">
        <f t="shared" si="10"/>
        <v>435</v>
      </c>
      <c r="C62" s="28">
        <v>5</v>
      </c>
      <c r="D62" s="29">
        <f t="shared" si="11"/>
        <v>24.2</v>
      </c>
      <c r="E62" s="43">
        <f t="shared" si="12"/>
        <v>385</v>
      </c>
      <c r="F62" s="31">
        <v>7.5</v>
      </c>
      <c r="G62" s="32">
        <f t="shared" si="13"/>
        <v>17.100000000000001</v>
      </c>
      <c r="H62" s="43">
        <f t="shared" si="14"/>
        <v>388</v>
      </c>
      <c r="I62" s="31">
        <v>7.5</v>
      </c>
      <c r="J62" s="44">
        <f t="shared" si="15"/>
        <v>17.2</v>
      </c>
      <c r="K62" s="30">
        <f t="shared" si="16"/>
        <v>388</v>
      </c>
      <c r="L62" s="31">
        <v>12.5</v>
      </c>
      <c r="M62" s="32">
        <f t="shared" si="17"/>
        <v>17.2</v>
      </c>
      <c r="N62" s="30">
        <f t="shared" si="18"/>
        <v>385</v>
      </c>
      <c r="O62" s="31">
        <v>12.5</v>
      </c>
      <c r="P62" s="32">
        <f t="shared" si="19"/>
        <v>17.100000000000001</v>
      </c>
    </row>
    <row r="63" spans="1:16" ht="14.25" customHeight="1">
      <c r="A63" s="26">
        <v>9.6</v>
      </c>
      <c r="B63" s="27">
        <f t="shared" si="10"/>
        <v>439</v>
      </c>
      <c r="C63" s="28">
        <v>5</v>
      </c>
      <c r="D63" s="29">
        <f t="shared" si="11"/>
        <v>24.4</v>
      </c>
      <c r="E63" s="43">
        <f t="shared" si="12"/>
        <v>389</v>
      </c>
      <c r="F63" s="31">
        <v>7.5</v>
      </c>
      <c r="G63" s="32">
        <f t="shared" si="13"/>
        <v>17.3</v>
      </c>
      <c r="H63" s="43">
        <f t="shared" si="14"/>
        <v>392</v>
      </c>
      <c r="I63" s="31">
        <v>7.5</v>
      </c>
      <c r="J63" s="44">
        <f t="shared" si="15"/>
        <v>17.399999999999999</v>
      </c>
      <c r="K63" s="30">
        <f t="shared" si="16"/>
        <v>392</v>
      </c>
      <c r="L63" s="31">
        <v>12.5</v>
      </c>
      <c r="M63" s="32">
        <f t="shared" si="17"/>
        <v>17.399999999999999</v>
      </c>
      <c r="N63" s="30">
        <f t="shared" si="18"/>
        <v>389</v>
      </c>
      <c r="O63" s="31">
        <v>12.5</v>
      </c>
      <c r="P63" s="32">
        <f t="shared" si="19"/>
        <v>17.3</v>
      </c>
    </row>
    <row r="64" spans="1:16" ht="14.25" customHeight="1">
      <c r="A64" s="26">
        <v>9.6999999999999993</v>
      </c>
      <c r="B64" s="27">
        <f t="shared" si="10"/>
        <v>444</v>
      </c>
      <c r="C64" s="28">
        <v>5</v>
      </c>
      <c r="D64" s="29">
        <f t="shared" si="11"/>
        <v>24.7</v>
      </c>
      <c r="E64" s="43">
        <f t="shared" si="12"/>
        <v>394</v>
      </c>
      <c r="F64" s="31">
        <v>7.5</v>
      </c>
      <c r="G64" s="32">
        <f t="shared" si="13"/>
        <v>17.5</v>
      </c>
      <c r="H64" s="43">
        <f t="shared" si="14"/>
        <v>396</v>
      </c>
      <c r="I64" s="31">
        <v>7.5</v>
      </c>
      <c r="J64" s="44">
        <f t="shared" si="15"/>
        <v>17.600000000000001</v>
      </c>
      <c r="K64" s="30">
        <f t="shared" si="16"/>
        <v>396</v>
      </c>
      <c r="L64" s="31">
        <v>12.5</v>
      </c>
      <c r="M64" s="32">
        <f t="shared" si="17"/>
        <v>17.600000000000001</v>
      </c>
      <c r="N64" s="30">
        <f t="shared" si="18"/>
        <v>394</v>
      </c>
      <c r="O64" s="31">
        <v>12.5</v>
      </c>
      <c r="P64" s="32">
        <f t="shared" si="19"/>
        <v>17.5</v>
      </c>
    </row>
    <row r="65" spans="1:16" ht="14.25" customHeight="1">
      <c r="A65" s="26">
        <v>9.8000000000000007</v>
      </c>
      <c r="B65" s="27">
        <f t="shared" si="10"/>
        <v>448</v>
      </c>
      <c r="C65" s="28">
        <v>5</v>
      </c>
      <c r="D65" s="29">
        <f t="shared" si="11"/>
        <v>24.9</v>
      </c>
      <c r="E65" s="43">
        <f t="shared" si="12"/>
        <v>398</v>
      </c>
      <c r="F65" s="31">
        <v>7.5</v>
      </c>
      <c r="G65" s="32">
        <f t="shared" si="13"/>
        <v>17.7</v>
      </c>
      <c r="H65" s="43">
        <f t="shared" si="14"/>
        <v>400</v>
      </c>
      <c r="I65" s="31">
        <v>7.5</v>
      </c>
      <c r="J65" s="44">
        <f t="shared" si="15"/>
        <v>17.8</v>
      </c>
      <c r="K65" s="30">
        <f t="shared" si="16"/>
        <v>400</v>
      </c>
      <c r="L65" s="31">
        <v>12.5</v>
      </c>
      <c r="M65" s="32">
        <f t="shared" si="17"/>
        <v>17.8</v>
      </c>
      <c r="N65" s="30">
        <f t="shared" si="18"/>
        <v>398</v>
      </c>
      <c r="O65" s="31">
        <v>12.5</v>
      </c>
      <c r="P65" s="32">
        <f t="shared" si="19"/>
        <v>17.7</v>
      </c>
    </row>
    <row r="66" spans="1:16" ht="14.25" customHeight="1">
      <c r="A66" s="26">
        <v>9.9</v>
      </c>
      <c r="B66" s="27">
        <f t="shared" si="10"/>
        <v>452</v>
      </c>
      <c r="C66" s="28">
        <v>5</v>
      </c>
      <c r="D66" s="29">
        <f t="shared" si="11"/>
        <v>25.1</v>
      </c>
      <c r="E66" s="43">
        <f t="shared" si="12"/>
        <v>402</v>
      </c>
      <c r="F66" s="31">
        <v>7.5</v>
      </c>
      <c r="G66" s="32">
        <f t="shared" si="13"/>
        <v>17.899999999999999</v>
      </c>
      <c r="H66" s="43">
        <f t="shared" si="14"/>
        <v>404</v>
      </c>
      <c r="I66" s="31">
        <v>7.5</v>
      </c>
      <c r="J66" s="44">
        <f t="shared" si="15"/>
        <v>18</v>
      </c>
      <c r="K66" s="30">
        <f t="shared" si="16"/>
        <v>404</v>
      </c>
      <c r="L66" s="31">
        <v>12.5</v>
      </c>
      <c r="M66" s="32">
        <f t="shared" si="17"/>
        <v>18</v>
      </c>
      <c r="N66" s="30">
        <f t="shared" si="18"/>
        <v>402</v>
      </c>
      <c r="O66" s="31">
        <v>12.5</v>
      </c>
      <c r="P66" s="32">
        <f t="shared" si="19"/>
        <v>17.899999999999999</v>
      </c>
    </row>
    <row r="67" spans="1:16" ht="14.25" customHeight="1">
      <c r="A67" s="26">
        <v>10</v>
      </c>
      <c r="B67" s="27">
        <f t="shared" si="10"/>
        <v>456</v>
      </c>
      <c r="C67" s="28">
        <v>5</v>
      </c>
      <c r="D67" s="29">
        <f t="shared" si="11"/>
        <v>25.3</v>
      </c>
      <c r="E67" s="43">
        <f t="shared" si="12"/>
        <v>406</v>
      </c>
      <c r="F67" s="31">
        <v>7.5</v>
      </c>
      <c r="G67" s="32">
        <f t="shared" si="13"/>
        <v>18</v>
      </c>
      <c r="H67" s="43">
        <f t="shared" si="14"/>
        <v>409</v>
      </c>
      <c r="I67" s="31">
        <v>7.5</v>
      </c>
      <c r="J67" s="44">
        <f t="shared" si="15"/>
        <v>18.2</v>
      </c>
      <c r="K67" s="30">
        <f t="shared" si="16"/>
        <v>409</v>
      </c>
      <c r="L67" s="31">
        <v>12.5</v>
      </c>
      <c r="M67" s="32">
        <f t="shared" si="17"/>
        <v>18.2</v>
      </c>
      <c r="N67" s="30">
        <f t="shared" si="18"/>
        <v>406</v>
      </c>
      <c r="O67" s="31">
        <v>12.5</v>
      </c>
      <c r="P67" s="32">
        <f t="shared" si="19"/>
        <v>18</v>
      </c>
    </row>
    <row r="68" spans="1:16" ht="14.25" customHeight="1">
      <c r="A68" s="26">
        <v>10.1</v>
      </c>
      <c r="B68" s="27">
        <f t="shared" si="10"/>
        <v>460</v>
      </c>
      <c r="C68" s="28">
        <v>5</v>
      </c>
      <c r="D68" s="29">
        <f t="shared" si="11"/>
        <v>25.6</v>
      </c>
      <c r="E68" s="43">
        <f t="shared" si="12"/>
        <v>410</v>
      </c>
      <c r="F68" s="31">
        <v>7.5</v>
      </c>
      <c r="G68" s="32">
        <f t="shared" si="13"/>
        <v>18.2</v>
      </c>
      <c r="H68" s="43">
        <f t="shared" si="14"/>
        <v>413</v>
      </c>
      <c r="I68" s="31">
        <v>7.5</v>
      </c>
      <c r="J68" s="44">
        <f t="shared" si="15"/>
        <v>18.399999999999999</v>
      </c>
      <c r="K68" s="30">
        <f t="shared" si="16"/>
        <v>413</v>
      </c>
      <c r="L68" s="31">
        <v>12.5</v>
      </c>
      <c r="M68" s="32">
        <f t="shared" si="17"/>
        <v>18.399999999999999</v>
      </c>
      <c r="N68" s="30">
        <f t="shared" si="18"/>
        <v>410</v>
      </c>
      <c r="O68" s="31">
        <v>12.5</v>
      </c>
      <c r="P68" s="32">
        <f t="shared" si="19"/>
        <v>18.2</v>
      </c>
    </row>
    <row r="69" spans="1:16" ht="14.25" customHeight="1">
      <c r="A69" s="26">
        <v>10.199999999999999</v>
      </c>
      <c r="B69" s="27">
        <f t="shared" si="10"/>
        <v>464</v>
      </c>
      <c r="C69" s="28">
        <v>5</v>
      </c>
      <c r="D69" s="29">
        <f t="shared" si="11"/>
        <v>25.8</v>
      </c>
      <c r="E69" s="43">
        <f t="shared" si="12"/>
        <v>414</v>
      </c>
      <c r="F69" s="31">
        <v>7.5</v>
      </c>
      <c r="G69" s="32">
        <f t="shared" si="13"/>
        <v>18.399999999999999</v>
      </c>
      <c r="H69" s="43">
        <f t="shared" si="14"/>
        <v>417</v>
      </c>
      <c r="I69" s="31">
        <v>7.5</v>
      </c>
      <c r="J69" s="44">
        <f t="shared" si="15"/>
        <v>18.5</v>
      </c>
      <c r="K69" s="30">
        <f t="shared" si="16"/>
        <v>417</v>
      </c>
      <c r="L69" s="31">
        <v>12.5</v>
      </c>
      <c r="M69" s="32">
        <f t="shared" si="17"/>
        <v>18.5</v>
      </c>
      <c r="N69" s="30">
        <f t="shared" si="18"/>
        <v>414</v>
      </c>
      <c r="O69" s="31">
        <v>12.5</v>
      </c>
      <c r="P69" s="32">
        <f t="shared" si="19"/>
        <v>18.399999999999999</v>
      </c>
    </row>
    <row r="70" spans="1:16" ht="14.25" customHeight="1">
      <c r="A70" s="26">
        <v>10.3</v>
      </c>
      <c r="B70" s="27">
        <f t="shared" si="10"/>
        <v>468</v>
      </c>
      <c r="C70" s="28">
        <v>5</v>
      </c>
      <c r="D70" s="29">
        <f t="shared" si="11"/>
        <v>26</v>
      </c>
      <c r="E70" s="43">
        <f t="shared" si="12"/>
        <v>418</v>
      </c>
      <c r="F70" s="31">
        <v>7.5</v>
      </c>
      <c r="G70" s="32">
        <f t="shared" si="13"/>
        <v>18.600000000000001</v>
      </c>
      <c r="H70" s="43">
        <f t="shared" si="14"/>
        <v>421</v>
      </c>
      <c r="I70" s="31">
        <v>7.5</v>
      </c>
      <c r="J70" s="44">
        <f t="shared" si="15"/>
        <v>18.7</v>
      </c>
      <c r="K70" s="30">
        <f t="shared" si="16"/>
        <v>421</v>
      </c>
      <c r="L70" s="31">
        <v>12.5</v>
      </c>
      <c r="M70" s="32">
        <f t="shared" si="17"/>
        <v>18.7</v>
      </c>
      <c r="N70" s="30">
        <f t="shared" si="18"/>
        <v>418</v>
      </c>
      <c r="O70" s="31">
        <v>12.5</v>
      </c>
      <c r="P70" s="32">
        <f t="shared" si="19"/>
        <v>18.600000000000001</v>
      </c>
    </row>
    <row r="71" spans="1:16" ht="14.25" customHeight="1">
      <c r="A71" s="26">
        <v>10.4</v>
      </c>
      <c r="B71" s="27">
        <f t="shared" ref="B71:B77" si="20">ROUND((A71*82.6-29+115)*0.5,0)</f>
        <v>473</v>
      </c>
      <c r="C71" s="28">
        <v>5</v>
      </c>
      <c r="D71" s="29">
        <f t="shared" ref="D71:D77" si="21">ROUND(B71*0.5/9,1)</f>
        <v>26.3</v>
      </c>
      <c r="E71" s="43">
        <f t="shared" ref="E71:E77" si="22">ROUND((A71*82.6-29+15)*0.5,0)</f>
        <v>423</v>
      </c>
      <c r="F71" s="31">
        <v>7.5</v>
      </c>
      <c r="G71" s="32">
        <f t="shared" ref="G71:G77" si="23">ROUND(E71*0.4/9,1)</f>
        <v>18.8</v>
      </c>
      <c r="H71" s="43">
        <f t="shared" ref="H71:H77" si="24">ROUND((A71*82.6-29+20)*0.5,0)</f>
        <v>425</v>
      </c>
      <c r="I71" s="31">
        <v>7.5</v>
      </c>
      <c r="J71" s="44">
        <f t="shared" ref="J71:J77" si="25">ROUND(H71*0.4/9,1)</f>
        <v>18.899999999999999</v>
      </c>
      <c r="K71" s="30">
        <f t="shared" ref="K71:K77" si="26">ROUND((A71*82.6-29+20)*0.5,0)</f>
        <v>425</v>
      </c>
      <c r="L71" s="31">
        <v>12.5</v>
      </c>
      <c r="M71" s="32">
        <f t="shared" ref="M71:M77" si="27">ROUND(K71*0.4/9,1)</f>
        <v>18.899999999999999</v>
      </c>
      <c r="N71" s="30">
        <f t="shared" ref="N71:N77" si="28">ROUND((A71*82.6-29+15)*0.5,0)</f>
        <v>423</v>
      </c>
      <c r="O71" s="31">
        <v>12.5</v>
      </c>
      <c r="P71" s="32">
        <f t="shared" ref="P71:P77" si="29">ROUND(N71*0.4/9,1)</f>
        <v>18.8</v>
      </c>
    </row>
    <row r="72" spans="1:16" ht="14.25" customHeight="1">
      <c r="A72" s="26">
        <v>10.5</v>
      </c>
      <c r="B72" s="27">
        <f t="shared" si="20"/>
        <v>477</v>
      </c>
      <c r="C72" s="28">
        <v>5</v>
      </c>
      <c r="D72" s="29">
        <f t="shared" si="21"/>
        <v>26.5</v>
      </c>
      <c r="E72" s="43">
        <f t="shared" si="22"/>
        <v>427</v>
      </c>
      <c r="F72" s="31">
        <v>7.5</v>
      </c>
      <c r="G72" s="32">
        <f t="shared" si="23"/>
        <v>19</v>
      </c>
      <c r="H72" s="43">
        <f t="shared" si="24"/>
        <v>429</v>
      </c>
      <c r="I72" s="31">
        <v>7.5</v>
      </c>
      <c r="J72" s="44">
        <f t="shared" si="25"/>
        <v>19.100000000000001</v>
      </c>
      <c r="K72" s="30">
        <f t="shared" si="26"/>
        <v>429</v>
      </c>
      <c r="L72" s="31">
        <v>12.5</v>
      </c>
      <c r="M72" s="32">
        <f t="shared" si="27"/>
        <v>19.100000000000001</v>
      </c>
      <c r="N72" s="30">
        <f t="shared" si="28"/>
        <v>427</v>
      </c>
      <c r="O72" s="31">
        <v>12.5</v>
      </c>
      <c r="P72" s="32">
        <f t="shared" si="29"/>
        <v>19</v>
      </c>
    </row>
    <row r="73" spans="1:16" ht="14.25" customHeight="1">
      <c r="A73" s="26">
        <v>10.6</v>
      </c>
      <c r="B73" s="27">
        <f t="shared" si="20"/>
        <v>481</v>
      </c>
      <c r="C73" s="28">
        <v>5</v>
      </c>
      <c r="D73" s="29">
        <f t="shared" si="21"/>
        <v>26.7</v>
      </c>
      <c r="E73" s="43">
        <f t="shared" si="22"/>
        <v>431</v>
      </c>
      <c r="F73" s="31">
        <v>7.5</v>
      </c>
      <c r="G73" s="32">
        <f t="shared" si="23"/>
        <v>19.2</v>
      </c>
      <c r="H73" s="43">
        <f t="shared" si="24"/>
        <v>433</v>
      </c>
      <c r="I73" s="31">
        <v>7.5</v>
      </c>
      <c r="J73" s="44">
        <f t="shared" si="25"/>
        <v>19.2</v>
      </c>
      <c r="K73" s="30">
        <f t="shared" si="26"/>
        <v>433</v>
      </c>
      <c r="L73" s="31">
        <v>12.5</v>
      </c>
      <c r="M73" s="32">
        <f t="shared" si="27"/>
        <v>19.2</v>
      </c>
      <c r="N73" s="30">
        <f t="shared" si="28"/>
        <v>431</v>
      </c>
      <c r="O73" s="31">
        <v>12.5</v>
      </c>
      <c r="P73" s="32">
        <f t="shared" si="29"/>
        <v>19.2</v>
      </c>
    </row>
    <row r="74" spans="1:16" ht="14.25" customHeight="1">
      <c r="A74" s="26">
        <v>10.7</v>
      </c>
      <c r="B74" s="27">
        <f t="shared" si="20"/>
        <v>485</v>
      </c>
      <c r="C74" s="28">
        <v>5</v>
      </c>
      <c r="D74" s="29">
        <f t="shared" si="21"/>
        <v>26.9</v>
      </c>
      <c r="E74" s="43">
        <f t="shared" si="22"/>
        <v>435</v>
      </c>
      <c r="F74" s="31">
        <v>7.5</v>
      </c>
      <c r="G74" s="32">
        <f t="shared" si="23"/>
        <v>19.3</v>
      </c>
      <c r="H74" s="43">
        <f t="shared" si="24"/>
        <v>437</v>
      </c>
      <c r="I74" s="31">
        <v>7.5</v>
      </c>
      <c r="J74" s="44">
        <f t="shared" si="25"/>
        <v>19.399999999999999</v>
      </c>
      <c r="K74" s="30">
        <f t="shared" si="26"/>
        <v>437</v>
      </c>
      <c r="L74" s="31">
        <v>12.5</v>
      </c>
      <c r="M74" s="32">
        <f t="shared" si="27"/>
        <v>19.399999999999999</v>
      </c>
      <c r="N74" s="30">
        <f t="shared" si="28"/>
        <v>435</v>
      </c>
      <c r="O74" s="31">
        <v>12.5</v>
      </c>
      <c r="P74" s="32">
        <f t="shared" si="29"/>
        <v>19.3</v>
      </c>
    </row>
    <row r="75" spans="1:16" ht="14.25" customHeight="1">
      <c r="A75" s="26">
        <v>10.8</v>
      </c>
      <c r="B75" s="27">
        <f t="shared" si="20"/>
        <v>489</v>
      </c>
      <c r="C75" s="28">
        <v>5</v>
      </c>
      <c r="D75" s="29">
        <f t="shared" si="21"/>
        <v>27.2</v>
      </c>
      <c r="E75" s="43">
        <f t="shared" si="22"/>
        <v>439</v>
      </c>
      <c r="F75" s="31">
        <v>7.5</v>
      </c>
      <c r="G75" s="32">
        <f t="shared" si="23"/>
        <v>19.5</v>
      </c>
      <c r="H75" s="43">
        <f t="shared" si="24"/>
        <v>442</v>
      </c>
      <c r="I75" s="31">
        <v>7.5</v>
      </c>
      <c r="J75" s="44">
        <f t="shared" si="25"/>
        <v>19.600000000000001</v>
      </c>
      <c r="K75" s="30">
        <f t="shared" si="26"/>
        <v>442</v>
      </c>
      <c r="L75" s="31">
        <v>12.5</v>
      </c>
      <c r="M75" s="32">
        <f t="shared" si="27"/>
        <v>19.600000000000001</v>
      </c>
      <c r="N75" s="30">
        <f t="shared" si="28"/>
        <v>439</v>
      </c>
      <c r="O75" s="31">
        <v>12.5</v>
      </c>
      <c r="P75" s="32">
        <f t="shared" si="29"/>
        <v>19.5</v>
      </c>
    </row>
    <row r="76" spans="1:16" ht="14.25" customHeight="1">
      <c r="A76" s="26">
        <v>10.9</v>
      </c>
      <c r="B76" s="27">
        <f t="shared" si="20"/>
        <v>493</v>
      </c>
      <c r="C76" s="28">
        <v>5</v>
      </c>
      <c r="D76" s="29">
        <f t="shared" si="21"/>
        <v>27.4</v>
      </c>
      <c r="E76" s="43">
        <f t="shared" si="22"/>
        <v>443</v>
      </c>
      <c r="F76" s="31">
        <v>7.5</v>
      </c>
      <c r="G76" s="32">
        <f t="shared" si="23"/>
        <v>19.7</v>
      </c>
      <c r="H76" s="43">
        <f t="shared" si="24"/>
        <v>446</v>
      </c>
      <c r="I76" s="31">
        <v>7.5</v>
      </c>
      <c r="J76" s="44">
        <f t="shared" si="25"/>
        <v>19.8</v>
      </c>
      <c r="K76" s="30">
        <f t="shared" si="26"/>
        <v>446</v>
      </c>
      <c r="L76" s="31">
        <v>12.5</v>
      </c>
      <c r="M76" s="32">
        <f t="shared" si="27"/>
        <v>19.8</v>
      </c>
      <c r="N76" s="30">
        <f t="shared" si="28"/>
        <v>443</v>
      </c>
      <c r="O76" s="31">
        <v>12.5</v>
      </c>
      <c r="P76" s="32">
        <f t="shared" si="29"/>
        <v>19.7</v>
      </c>
    </row>
    <row r="77" spans="1:16" ht="14.25" customHeight="1">
      <c r="A77" s="33">
        <v>11</v>
      </c>
      <c r="B77" s="34">
        <f t="shared" si="20"/>
        <v>497</v>
      </c>
      <c r="C77" s="35">
        <v>5</v>
      </c>
      <c r="D77" s="36">
        <f t="shared" si="21"/>
        <v>27.6</v>
      </c>
      <c r="E77" s="45">
        <f t="shared" si="22"/>
        <v>447</v>
      </c>
      <c r="F77" s="37">
        <v>7.5</v>
      </c>
      <c r="G77" s="38">
        <f t="shared" si="23"/>
        <v>19.899999999999999</v>
      </c>
      <c r="H77" s="45">
        <f t="shared" si="24"/>
        <v>450</v>
      </c>
      <c r="I77" s="37">
        <v>7.5</v>
      </c>
      <c r="J77" s="46">
        <f t="shared" si="25"/>
        <v>20</v>
      </c>
      <c r="K77" s="34">
        <f t="shared" si="26"/>
        <v>450</v>
      </c>
      <c r="L77" s="37">
        <v>12.5</v>
      </c>
      <c r="M77" s="38">
        <f t="shared" si="27"/>
        <v>20</v>
      </c>
      <c r="N77" s="34">
        <f t="shared" si="28"/>
        <v>447</v>
      </c>
      <c r="O77" s="37">
        <v>12.5</v>
      </c>
      <c r="P77" s="38">
        <f t="shared" si="29"/>
        <v>19.899999999999999</v>
      </c>
    </row>
  </sheetData>
  <mergeCells count="11">
    <mergeCell ref="B2:D2"/>
    <mergeCell ref="E2:J2"/>
    <mergeCell ref="K2:P2"/>
    <mergeCell ref="B3:D3"/>
    <mergeCell ref="E3:J3"/>
    <mergeCell ref="K3:P3"/>
    <mergeCell ref="B4:D4"/>
    <mergeCell ref="E4:G4"/>
    <mergeCell ref="H4:J4"/>
    <mergeCell ref="K4:M4"/>
    <mergeCell ref="N4:P4"/>
  </mergeCells>
  <phoneticPr fontId="4"/>
  <pageMargins left="0.78749999999999998" right="0.51180555555555496" top="0.37" bottom="0.27500000000000002" header="0.51180555555555496" footer="0.196527777777778"/>
  <pageSetup paperSize="9" scale="78" firstPageNumber="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乳児用給与栄養目標量算出表</vt:lpstr>
      <vt:lpstr>乳児用給与栄養目標量算出表（入力例）</vt:lpstr>
      <vt:lpstr>栄養給与目標値早見表（母乳）</vt:lpstr>
      <vt:lpstr>栄養給与目標値早見表（人工乳）</vt:lpstr>
      <vt:lpstr>乳児用給与栄養目標量算出表!_FilterDatabase</vt:lpstr>
      <vt:lpstr>乳児用給与栄養目標量算出表!Print_Titles</vt:lpstr>
      <vt:lpstr>'乳児用給与栄養目標量算出表（入力例）'!Print_Titles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SG19300のC14-1971</dc:creator>
  <dc:description/>
  <cp:lastModifiedBy>C14-1971</cp:lastModifiedBy>
  <cp:revision>0</cp:revision>
  <cp:lastPrinted>2019-07-18T06:46:29Z</cp:lastPrinted>
  <dcterms:created xsi:type="dcterms:W3CDTF">2013-02-19T04:57:03Z</dcterms:created>
  <dcterms:modified xsi:type="dcterms:W3CDTF">2019-07-18T06:49:08Z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